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2"/>
  </bookViews>
  <sheets>
    <sheet name="A" sheetId="1" r:id="rId1"/>
    <sheet name="B" sheetId="5" r:id="rId2"/>
    <sheet name="A-jed" sheetId="6" r:id="rId3"/>
    <sheet name="B-jed" sheetId="17" r:id="rId4"/>
    <sheet name="DRA" sheetId="9" r:id="rId5"/>
    <sheet name="SEZNAM CELKEM" sheetId="11" r:id="rId6"/>
  </sheets>
  <definedNames>
    <definedName name="_xlnm.Print_Titles" localSheetId="2">'A-jed'!$1:$2</definedName>
    <definedName name="_xlnm.Print_Titles" localSheetId="4">DRA!$1:$3</definedName>
    <definedName name="_xlnm.Print_Area" localSheetId="2">'A-jed'!$A$1:$F$102</definedName>
    <definedName name="_xlnm.Print_Area" localSheetId="4">DRA!$A$1:$J$153</definedName>
  </definedNames>
  <calcPr calcId="145621"/>
</workbook>
</file>

<file path=xl/calcChain.xml><?xml version="1.0" encoding="utf-8"?>
<calcChain xmlns="http://schemas.openxmlformats.org/spreadsheetml/2006/main">
  <c r="S6" i="9" l="1"/>
  <c r="S152" i="9" l="1"/>
  <c r="T152" i="9"/>
  <c r="S153" i="9"/>
  <c r="T153" i="9"/>
  <c r="T151" i="9"/>
  <c r="S151" i="9"/>
  <c r="S147" i="9"/>
  <c r="T147" i="9"/>
  <c r="S148" i="9"/>
  <c r="T148" i="9"/>
  <c r="T146" i="9"/>
  <c r="S146" i="9"/>
  <c r="S142" i="9"/>
  <c r="T142" i="9"/>
  <c r="S143" i="9"/>
  <c r="T143" i="9"/>
  <c r="T141" i="9"/>
  <c r="S141" i="9"/>
  <c r="S137" i="9"/>
  <c r="T137" i="9"/>
  <c r="S138" i="9"/>
  <c r="T138" i="9"/>
  <c r="T136" i="9"/>
  <c r="S136" i="9"/>
  <c r="S132" i="9"/>
  <c r="T132" i="9"/>
  <c r="S133" i="9"/>
  <c r="T133" i="9"/>
  <c r="T131" i="9"/>
  <c r="S131" i="9"/>
  <c r="S127" i="9"/>
  <c r="T127" i="9"/>
  <c r="S128" i="9"/>
  <c r="T128" i="9"/>
  <c r="T126" i="9"/>
  <c r="S126" i="9"/>
  <c r="S122" i="9"/>
  <c r="T122" i="9"/>
  <c r="S123" i="9"/>
  <c r="T123" i="9"/>
  <c r="T121" i="9"/>
  <c r="S121" i="9"/>
  <c r="S117" i="9"/>
  <c r="T117" i="9"/>
  <c r="S118" i="9"/>
  <c r="T118" i="9"/>
  <c r="T116" i="9"/>
  <c r="S116" i="9"/>
  <c r="S112" i="9"/>
  <c r="T112" i="9"/>
  <c r="S113" i="9"/>
  <c r="T113" i="9"/>
  <c r="T111" i="9"/>
  <c r="S111" i="9"/>
  <c r="S107" i="9"/>
  <c r="T107" i="9"/>
  <c r="S108" i="9"/>
  <c r="T108" i="9"/>
  <c r="T106" i="9"/>
  <c r="S106" i="9"/>
  <c r="S102" i="9"/>
  <c r="T102" i="9"/>
  <c r="S103" i="9"/>
  <c r="T103" i="9"/>
  <c r="T101" i="9"/>
  <c r="S101" i="9"/>
  <c r="S97" i="9"/>
  <c r="T97" i="9"/>
  <c r="S98" i="9"/>
  <c r="T98" i="9"/>
  <c r="T96" i="9"/>
  <c r="S96" i="9"/>
  <c r="S92" i="9"/>
  <c r="T92" i="9"/>
  <c r="S93" i="9"/>
  <c r="T93" i="9"/>
  <c r="T91" i="9"/>
  <c r="S91" i="9"/>
  <c r="S87" i="9"/>
  <c r="T87" i="9"/>
  <c r="S88" i="9"/>
  <c r="T88" i="9"/>
  <c r="T86" i="9"/>
  <c r="S86" i="9"/>
  <c r="S82" i="9"/>
  <c r="T82" i="9"/>
  <c r="S83" i="9"/>
  <c r="T83" i="9"/>
  <c r="T81" i="9"/>
  <c r="S81" i="9"/>
  <c r="S77" i="9"/>
  <c r="T77" i="9"/>
  <c r="S78" i="9"/>
  <c r="T78" i="9"/>
  <c r="T76" i="9"/>
  <c r="S76" i="9"/>
  <c r="S72" i="9"/>
  <c r="T72" i="9"/>
  <c r="S73" i="9"/>
  <c r="T73" i="9"/>
  <c r="T71" i="9"/>
  <c r="S71" i="9"/>
  <c r="S67" i="9"/>
  <c r="T67" i="9"/>
  <c r="S68" i="9"/>
  <c r="T68" i="9"/>
  <c r="T66" i="9"/>
  <c r="S66" i="9"/>
  <c r="S62" i="9"/>
  <c r="T62" i="9"/>
  <c r="S63" i="9"/>
  <c r="T63" i="9"/>
  <c r="T61" i="9"/>
  <c r="S61" i="9"/>
  <c r="S57" i="9"/>
  <c r="T57" i="9"/>
  <c r="S58" i="9"/>
  <c r="T58" i="9"/>
  <c r="T56" i="9"/>
  <c r="S56" i="9"/>
  <c r="S52" i="9"/>
  <c r="T52" i="9"/>
  <c r="S53" i="9"/>
  <c r="T53" i="9"/>
  <c r="T51" i="9"/>
  <c r="S51" i="9"/>
  <c r="S47" i="9"/>
  <c r="T47" i="9"/>
  <c r="S48" i="9"/>
  <c r="T48" i="9"/>
  <c r="T46" i="9"/>
  <c r="S46" i="9"/>
  <c r="S42" i="9"/>
  <c r="T42" i="9"/>
  <c r="S43" i="9"/>
  <c r="T43" i="9"/>
  <c r="T41" i="9"/>
  <c r="S41" i="9"/>
  <c r="S37" i="9"/>
  <c r="T37" i="9"/>
  <c r="S38" i="9"/>
  <c r="T38" i="9"/>
  <c r="T36" i="9"/>
  <c r="S36" i="9"/>
  <c r="S32" i="9"/>
  <c r="T32" i="9"/>
  <c r="S33" i="9"/>
  <c r="T33" i="9"/>
  <c r="T31" i="9"/>
  <c r="S31" i="9"/>
  <c r="S27" i="9"/>
  <c r="T27" i="9"/>
  <c r="S28" i="9"/>
  <c r="T28" i="9"/>
  <c r="T26" i="9"/>
  <c r="S26" i="9"/>
  <c r="S22" i="9"/>
  <c r="T22" i="9"/>
  <c r="S23" i="9"/>
  <c r="T23" i="9"/>
  <c r="T21" i="9"/>
  <c r="S21" i="9"/>
  <c r="S17" i="9"/>
  <c r="T17" i="9"/>
  <c r="S18" i="9"/>
  <c r="T18" i="9"/>
  <c r="T16" i="9"/>
  <c r="S16" i="9"/>
  <c r="S12" i="9"/>
  <c r="T12" i="9"/>
  <c r="S13" i="9"/>
  <c r="T13" i="9"/>
  <c r="T11" i="9"/>
  <c r="S11" i="9"/>
  <c r="T6" i="9"/>
  <c r="T7" i="9"/>
  <c r="T8" i="9"/>
  <c r="S7" i="9"/>
  <c r="S8" i="9"/>
  <c r="T150" i="9"/>
  <c r="T145" i="9"/>
  <c r="T140" i="9"/>
  <c r="T135" i="9"/>
  <c r="T130" i="9"/>
  <c r="T125" i="9"/>
  <c r="T120" i="9"/>
  <c r="T115" i="9"/>
  <c r="T110" i="9"/>
  <c r="T105" i="9"/>
  <c r="T100" i="9"/>
  <c r="T95" i="9"/>
  <c r="T90" i="9"/>
  <c r="T85" i="9"/>
  <c r="T80" i="9"/>
  <c r="T75" i="9"/>
  <c r="T70" i="9"/>
  <c r="T65" i="9"/>
  <c r="T60" i="9"/>
  <c r="T55" i="9"/>
  <c r="T50" i="9"/>
  <c r="T45" i="9"/>
  <c r="T40" i="9"/>
  <c r="T35" i="9"/>
  <c r="T30" i="9"/>
  <c r="T25" i="9"/>
  <c r="T20" i="9"/>
  <c r="T15" i="9"/>
  <c r="T10" i="9"/>
  <c r="T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8" i="9"/>
  <c r="M7" i="9"/>
  <c r="M6" i="9"/>
  <c r="M5" i="9"/>
  <c r="S104" i="5"/>
  <c r="M104" i="5" s="1"/>
  <c r="Q104" i="5"/>
  <c r="L104" i="5" s="1"/>
  <c r="O104" i="5"/>
  <c r="K104" i="5" s="1"/>
  <c r="S103" i="5"/>
  <c r="M103" i="5" s="1"/>
  <c r="Q103" i="5"/>
  <c r="L103" i="5" s="1"/>
  <c r="O103" i="5"/>
  <c r="K103" i="5" s="1"/>
  <c r="S102" i="5"/>
  <c r="M102" i="5" s="1"/>
  <c r="Q102" i="5"/>
  <c r="L102" i="5" s="1"/>
  <c r="O102" i="5"/>
  <c r="K102" i="5" s="1"/>
  <c r="S101" i="5"/>
  <c r="M101" i="5" s="1"/>
  <c r="Q101" i="5"/>
  <c r="L101" i="5" s="1"/>
  <c r="O101" i="5"/>
  <c r="K101" i="5" s="1"/>
  <c r="S100" i="5"/>
  <c r="M100" i="5" s="1"/>
  <c r="Q100" i="5"/>
  <c r="L100" i="5" s="1"/>
  <c r="O100" i="5"/>
  <c r="K100" i="5" s="1"/>
  <c r="S99" i="5"/>
  <c r="M99" i="5" s="1"/>
  <c r="Q99" i="5"/>
  <c r="L99" i="5" s="1"/>
  <c r="O99" i="5"/>
  <c r="K99" i="5" s="1"/>
  <c r="S98" i="5"/>
  <c r="M98" i="5" s="1"/>
  <c r="Q98" i="5"/>
  <c r="L98" i="5" s="1"/>
  <c r="O98" i="5"/>
  <c r="K98" i="5" s="1"/>
  <c r="S97" i="5"/>
  <c r="M97" i="5" s="1"/>
  <c r="Q97" i="5"/>
  <c r="L97" i="5" s="1"/>
  <c r="O97" i="5"/>
  <c r="K97" i="5" s="1"/>
  <c r="S96" i="5"/>
  <c r="M96" i="5" s="1"/>
  <c r="Q96" i="5"/>
  <c r="L96" i="5" s="1"/>
  <c r="O96" i="5"/>
  <c r="K96" i="5" s="1"/>
  <c r="S95" i="5"/>
  <c r="M95" i="5" s="1"/>
  <c r="Q95" i="5"/>
  <c r="L95" i="5" s="1"/>
  <c r="O95" i="5"/>
  <c r="K95" i="5" s="1"/>
  <c r="S94" i="5"/>
  <c r="M94" i="5" s="1"/>
  <c r="Q94" i="5"/>
  <c r="L94" i="5" s="1"/>
  <c r="O94" i="5"/>
  <c r="K94" i="5" s="1"/>
  <c r="S93" i="5"/>
  <c r="M93" i="5" s="1"/>
  <c r="Q93" i="5"/>
  <c r="L93" i="5" s="1"/>
  <c r="O93" i="5"/>
  <c r="K93" i="5" s="1"/>
  <c r="S92" i="5"/>
  <c r="M92" i="5" s="1"/>
  <c r="Q92" i="5"/>
  <c r="L92" i="5" s="1"/>
  <c r="O92" i="5"/>
  <c r="K92" i="5" s="1"/>
  <c r="S91" i="5"/>
  <c r="M91" i="5" s="1"/>
  <c r="Q91" i="5"/>
  <c r="L91" i="5" s="1"/>
  <c r="O91" i="5"/>
  <c r="K91" i="5" s="1"/>
  <c r="S90" i="5"/>
  <c r="M90" i="5" s="1"/>
  <c r="Q90" i="5"/>
  <c r="L90" i="5" s="1"/>
  <c r="O90" i="5"/>
  <c r="K90" i="5" s="1"/>
  <c r="S89" i="5"/>
  <c r="M89" i="5" s="1"/>
  <c r="Q89" i="5"/>
  <c r="L89" i="5" s="1"/>
  <c r="O89" i="5"/>
  <c r="K89" i="5" s="1"/>
  <c r="S88" i="5"/>
  <c r="M88" i="5" s="1"/>
  <c r="Q88" i="5"/>
  <c r="L88" i="5" s="1"/>
  <c r="O88" i="5"/>
  <c r="K88" i="5" s="1"/>
  <c r="S87" i="5"/>
  <c r="M87" i="5" s="1"/>
  <c r="Q87" i="5"/>
  <c r="L87" i="5" s="1"/>
  <c r="O87" i="5"/>
  <c r="K87" i="5" s="1"/>
  <c r="S86" i="5"/>
  <c r="M86" i="5" s="1"/>
  <c r="Q86" i="5"/>
  <c r="L86" i="5" s="1"/>
  <c r="O86" i="5"/>
  <c r="K86" i="5" s="1"/>
  <c r="S85" i="5"/>
  <c r="M85" i="5" s="1"/>
  <c r="Q85" i="5"/>
  <c r="L85" i="5" s="1"/>
  <c r="O85" i="5"/>
  <c r="K85" i="5" s="1"/>
  <c r="S84" i="5"/>
  <c r="M84" i="5" s="1"/>
  <c r="Q84" i="5"/>
  <c r="L84" i="5" s="1"/>
  <c r="O84" i="5"/>
  <c r="K84" i="5" s="1"/>
  <c r="S83" i="5"/>
  <c r="M83" i="5" s="1"/>
  <c r="Q83" i="5"/>
  <c r="L83" i="5" s="1"/>
  <c r="O83" i="5"/>
  <c r="K83" i="5" s="1"/>
  <c r="S82" i="5"/>
  <c r="M82" i="5" s="1"/>
  <c r="Q82" i="5"/>
  <c r="L82" i="5" s="1"/>
  <c r="O82" i="5"/>
  <c r="K82" i="5" s="1"/>
  <c r="S81" i="5"/>
  <c r="M81" i="5" s="1"/>
  <c r="Q81" i="5"/>
  <c r="L81" i="5" s="1"/>
  <c r="O81" i="5"/>
  <c r="K81" i="5" s="1"/>
  <c r="S80" i="5"/>
  <c r="M80" i="5" s="1"/>
  <c r="Q80" i="5"/>
  <c r="L80" i="5" s="1"/>
  <c r="O80" i="5"/>
  <c r="K80" i="5" s="1"/>
  <c r="S79" i="5"/>
  <c r="M79" i="5" s="1"/>
  <c r="Q79" i="5"/>
  <c r="L79" i="5" s="1"/>
  <c r="O79" i="5"/>
  <c r="K79" i="5" s="1"/>
  <c r="S78" i="5"/>
  <c r="M78" i="5" s="1"/>
  <c r="Q78" i="5"/>
  <c r="L78" i="5" s="1"/>
  <c r="O78" i="5"/>
  <c r="K78" i="5" s="1"/>
  <c r="S77" i="5"/>
  <c r="M77" i="5" s="1"/>
  <c r="Q77" i="5"/>
  <c r="L77" i="5" s="1"/>
  <c r="O77" i="5"/>
  <c r="K77" i="5" s="1"/>
  <c r="S76" i="5"/>
  <c r="M76" i="5" s="1"/>
  <c r="Q76" i="5"/>
  <c r="L76" i="5" s="1"/>
  <c r="O76" i="5"/>
  <c r="K76" i="5" s="1"/>
  <c r="S75" i="5"/>
  <c r="M75" i="5" s="1"/>
  <c r="Q75" i="5"/>
  <c r="L75" i="5" s="1"/>
  <c r="O75" i="5"/>
  <c r="K75" i="5" s="1"/>
  <c r="S74" i="5"/>
  <c r="M74" i="5" s="1"/>
  <c r="Q74" i="5"/>
  <c r="L74" i="5" s="1"/>
  <c r="O74" i="5"/>
  <c r="K74" i="5" s="1"/>
  <c r="S73" i="5"/>
  <c r="M73" i="5" s="1"/>
  <c r="Q73" i="5"/>
  <c r="L73" i="5" s="1"/>
  <c r="O73" i="5"/>
  <c r="K73" i="5" s="1"/>
  <c r="S72" i="5"/>
  <c r="M72" i="5" s="1"/>
  <c r="Q72" i="5"/>
  <c r="L72" i="5" s="1"/>
  <c r="O72" i="5"/>
  <c r="K72" i="5" s="1"/>
  <c r="S71" i="5"/>
  <c r="M71" i="5" s="1"/>
  <c r="Q71" i="5"/>
  <c r="L71" i="5" s="1"/>
  <c r="O71" i="5"/>
  <c r="K71" i="5" s="1"/>
  <c r="S70" i="5"/>
  <c r="M70" i="5" s="1"/>
  <c r="Q70" i="5"/>
  <c r="L70" i="5" s="1"/>
  <c r="O70" i="5"/>
  <c r="K70" i="5" s="1"/>
  <c r="S69" i="5"/>
  <c r="M69" i="5" s="1"/>
  <c r="Q69" i="5"/>
  <c r="L69" i="5" s="1"/>
  <c r="O69" i="5"/>
  <c r="K69" i="5" s="1"/>
  <c r="S68" i="5"/>
  <c r="M68" i="5" s="1"/>
  <c r="Q68" i="5"/>
  <c r="L68" i="5" s="1"/>
  <c r="O68" i="5"/>
  <c r="K68" i="5" s="1"/>
  <c r="S67" i="5"/>
  <c r="M67" i="5" s="1"/>
  <c r="Q67" i="5"/>
  <c r="L67" i="5" s="1"/>
  <c r="O67" i="5"/>
  <c r="K67" i="5" s="1"/>
  <c r="S66" i="5"/>
  <c r="M66" i="5" s="1"/>
  <c r="Q66" i="5"/>
  <c r="L66" i="5" s="1"/>
  <c r="O66" i="5"/>
  <c r="K66" i="5" s="1"/>
  <c r="S65" i="5"/>
  <c r="M65" i="5" s="1"/>
  <c r="Q65" i="5"/>
  <c r="L65" i="5" s="1"/>
  <c r="O65" i="5"/>
  <c r="K65" i="5" s="1"/>
  <c r="S64" i="5"/>
  <c r="M64" i="5" s="1"/>
  <c r="Q64" i="5"/>
  <c r="L64" i="5" s="1"/>
  <c r="O64" i="5"/>
  <c r="K64" i="5" s="1"/>
  <c r="S63" i="5"/>
  <c r="M63" i="5" s="1"/>
  <c r="Q63" i="5"/>
  <c r="L63" i="5" s="1"/>
  <c r="O63" i="5"/>
  <c r="K63" i="5" s="1"/>
  <c r="S62" i="5"/>
  <c r="M62" i="5" s="1"/>
  <c r="Q62" i="5"/>
  <c r="L62" i="5" s="1"/>
  <c r="O62" i="5"/>
  <c r="K62" i="5" s="1"/>
  <c r="S61" i="5"/>
  <c r="M61" i="5" s="1"/>
  <c r="Q61" i="5"/>
  <c r="L61" i="5" s="1"/>
  <c r="O61" i="5"/>
  <c r="K61" i="5" s="1"/>
  <c r="S60" i="5"/>
  <c r="M60" i="5" s="1"/>
  <c r="Q60" i="5"/>
  <c r="L60" i="5" s="1"/>
  <c r="O60" i="5"/>
  <c r="K60" i="5" s="1"/>
  <c r="S59" i="5"/>
  <c r="M59" i="5" s="1"/>
  <c r="Q59" i="5"/>
  <c r="L59" i="5" s="1"/>
  <c r="O59" i="5"/>
  <c r="K59" i="5" s="1"/>
  <c r="S58" i="5"/>
  <c r="M58" i="5" s="1"/>
  <c r="Q58" i="5"/>
  <c r="L58" i="5" s="1"/>
  <c r="O58" i="5"/>
  <c r="K58" i="5" s="1"/>
  <c r="S57" i="5"/>
  <c r="M57" i="5" s="1"/>
  <c r="Q57" i="5"/>
  <c r="L57" i="5" s="1"/>
  <c r="O57" i="5"/>
  <c r="K57" i="5" s="1"/>
  <c r="S56" i="5"/>
  <c r="M56" i="5" s="1"/>
  <c r="Q56" i="5"/>
  <c r="L56" i="5" s="1"/>
  <c r="O56" i="5"/>
  <c r="K56" i="5" s="1"/>
  <c r="S55" i="5"/>
  <c r="M55" i="5" s="1"/>
  <c r="Q55" i="5"/>
  <c r="L55" i="5" s="1"/>
  <c r="O55" i="5"/>
  <c r="K55" i="5" s="1"/>
  <c r="S54" i="5"/>
  <c r="M54" i="5" s="1"/>
  <c r="Q54" i="5"/>
  <c r="L54" i="5" s="1"/>
  <c r="O54" i="5"/>
  <c r="K54" i="5" s="1"/>
  <c r="S53" i="5"/>
  <c r="M53" i="5" s="1"/>
  <c r="Q53" i="5"/>
  <c r="L53" i="5" s="1"/>
  <c r="O53" i="5"/>
  <c r="K53" i="5" s="1"/>
  <c r="S52" i="5"/>
  <c r="M52" i="5" s="1"/>
  <c r="Q52" i="5"/>
  <c r="L52" i="5" s="1"/>
  <c r="O52" i="5"/>
  <c r="K52" i="5" s="1"/>
  <c r="S51" i="5"/>
  <c r="M51" i="5" s="1"/>
  <c r="Q51" i="5"/>
  <c r="L51" i="5" s="1"/>
  <c r="O51" i="5"/>
  <c r="K51" i="5" s="1"/>
  <c r="S50" i="5"/>
  <c r="M50" i="5" s="1"/>
  <c r="Q50" i="5"/>
  <c r="L50" i="5" s="1"/>
  <c r="O50" i="5"/>
  <c r="K50" i="5" s="1"/>
  <c r="S49" i="5"/>
  <c r="M49" i="5" s="1"/>
  <c r="Q49" i="5"/>
  <c r="L49" i="5" s="1"/>
  <c r="O49" i="5"/>
  <c r="K49" i="5" s="1"/>
  <c r="S48" i="5"/>
  <c r="M48" i="5" s="1"/>
  <c r="Q48" i="5"/>
  <c r="L48" i="5" s="1"/>
  <c r="O48" i="5"/>
  <c r="K48" i="5" s="1"/>
  <c r="S47" i="5"/>
  <c r="M47" i="5" s="1"/>
  <c r="Q47" i="5"/>
  <c r="L47" i="5" s="1"/>
  <c r="O47" i="5"/>
  <c r="K47" i="5" s="1"/>
  <c r="S46" i="5"/>
  <c r="M46" i="5" s="1"/>
  <c r="Q46" i="5"/>
  <c r="L46" i="5" s="1"/>
  <c r="O46" i="5"/>
  <c r="K46" i="5" s="1"/>
  <c r="S45" i="5"/>
  <c r="M45" i="5" s="1"/>
  <c r="Q45" i="5"/>
  <c r="L45" i="5" s="1"/>
  <c r="O45" i="5"/>
  <c r="K45" i="5" s="1"/>
  <c r="S44" i="5"/>
  <c r="M44" i="5" s="1"/>
  <c r="Q44" i="5"/>
  <c r="L44" i="5" s="1"/>
  <c r="O44" i="5"/>
  <c r="K44" i="5" s="1"/>
  <c r="S43" i="5"/>
  <c r="M43" i="5" s="1"/>
  <c r="Q43" i="5"/>
  <c r="L43" i="5" s="1"/>
  <c r="O43" i="5"/>
  <c r="K43" i="5" s="1"/>
  <c r="S42" i="5"/>
  <c r="M42" i="5" s="1"/>
  <c r="Q42" i="5"/>
  <c r="L42" i="5" s="1"/>
  <c r="O42" i="5"/>
  <c r="K42" i="5" s="1"/>
  <c r="S41" i="5"/>
  <c r="M41" i="5" s="1"/>
  <c r="Q41" i="5"/>
  <c r="L41" i="5" s="1"/>
  <c r="O41" i="5"/>
  <c r="K41" i="5" s="1"/>
  <c r="S40" i="5"/>
  <c r="M40" i="5" s="1"/>
  <c r="Q40" i="5"/>
  <c r="L40" i="5" s="1"/>
  <c r="O40" i="5"/>
  <c r="K40" i="5" s="1"/>
  <c r="S39" i="5"/>
  <c r="M39" i="5" s="1"/>
  <c r="Q39" i="5"/>
  <c r="L39" i="5" s="1"/>
  <c r="O39" i="5"/>
  <c r="K39" i="5" s="1"/>
  <c r="S38" i="5"/>
  <c r="M38" i="5" s="1"/>
  <c r="Q38" i="5"/>
  <c r="L38" i="5" s="1"/>
  <c r="O38" i="5"/>
  <c r="K38" i="5" s="1"/>
  <c r="S37" i="5"/>
  <c r="M37" i="5" s="1"/>
  <c r="Q37" i="5"/>
  <c r="L37" i="5" s="1"/>
  <c r="O37" i="5"/>
  <c r="K37" i="5" s="1"/>
  <c r="S36" i="5"/>
  <c r="M36" i="5" s="1"/>
  <c r="Q36" i="5"/>
  <c r="L36" i="5" s="1"/>
  <c r="O36" i="5"/>
  <c r="K36" i="5" s="1"/>
  <c r="S35" i="5"/>
  <c r="M35" i="5" s="1"/>
  <c r="Q35" i="5"/>
  <c r="L35" i="5" s="1"/>
  <c r="O35" i="5"/>
  <c r="K35" i="5" s="1"/>
  <c r="S34" i="5"/>
  <c r="M34" i="5" s="1"/>
  <c r="Q34" i="5"/>
  <c r="L34" i="5" s="1"/>
  <c r="O34" i="5"/>
  <c r="K34" i="5" s="1"/>
  <c r="S33" i="5"/>
  <c r="M33" i="5" s="1"/>
  <c r="Q33" i="5"/>
  <c r="L33" i="5" s="1"/>
  <c r="O33" i="5"/>
  <c r="K33" i="5" s="1"/>
  <c r="S32" i="5"/>
  <c r="M32" i="5" s="1"/>
  <c r="Q32" i="5"/>
  <c r="L32" i="5" s="1"/>
  <c r="O32" i="5"/>
  <c r="K32" i="5" s="1"/>
  <c r="S31" i="5"/>
  <c r="M31" i="5" s="1"/>
  <c r="Q31" i="5"/>
  <c r="L31" i="5" s="1"/>
  <c r="O31" i="5"/>
  <c r="K31" i="5" s="1"/>
  <c r="S30" i="5"/>
  <c r="M30" i="5" s="1"/>
  <c r="Q30" i="5"/>
  <c r="L30" i="5" s="1"/>
  <c r="O30" i="5"/>
  <c r="K30" i="5" s="1"/>
  <c r="S29" i="5"/>
  <c r="M29" i="5" s="1"/>
  <c r="Q29" i="5"/>
  <c r="L29" i="5" s="1"/>
  <c r="O29" i="5"/>
  <c r="K29" i="5" s="1"/>
  <c r="S28" i="5"/>
  <c r="M28" i="5" s="1"/>
  <c r="Q28" i="5"/>
  <c r="L28" i="5" s="1"/>
  <c r="O28" i="5"/>
  <c r="K28" i="5" s="1"/>
  <c r="S27" i="5"/>
  <c r="M27" i="5" s="1"/>
  <c r="Q27" i="5"/>
  <c r="L27" i="5" s="1"/>
  <c r="O27" i="5"/>
  <c r="K27" i="5" s="1"/>
  <c r="S26" i="5"/>
  <c r="M26" i="5" s="1"/>
  <c r="Q26" i="5"/>
  <c r="L26" i="5" s="1"/>
  <c r="O26" i="5"/>
  <c r="K26" i="5" s="1"/>
  <c r="S25" i="5"/>
  <c r="M25" i="5" s="1"/>
  <c r="Q25" i="5"/>
  <c r="L25" i="5" s="1"/>
  <c r="O25" i="5"/>
  <c r="K25" i="5" s="1"/>
  <c r="S24" i="5"/>
  <c r="M24" i="5" s="1"/>
  <c r="Q24" i="5"/>
  <c r="L24" i="5" s="1"/>
  <c r="O24" i="5"/>
  <c r="K24" i="5" s="1"/>
  <c r="S23" i="5"/>
  <c r="M23" i="5" s="1"/>
  <c r="Q23" i="5"/>
  <c r="L23" i="5" s="1"/>
  <c r="O23" i="5"/>
  <c r="K23" i="5" s="1"/>
  <c r="S22" i="5"/>
  <c r="M22" i="5" s="1"/>
  <c r="Q22" i="5"/>
  <c r="L22" i="5" s="1"/>
  <c r="O22" i="5"/>
  <c r="K22" i="5" s="1"/>
  <c r="S21" i="5"/>
  <c r="M21" i="5" s="1"/>
  <c r="Q21" i="5"/>
  <c r="L21" i="5" s="1"/>
  <c r="O21" i="5"/>
  <c r="K21" i="5" s="1"/>
  <c r="S20" i="5"/>
  <c r="M20" i="5" s="1"/>
  <c r="Q20" i="5"/>
  <c r="L20" i="5" s="1"/>
  <c r="O20" i="5"/>
  <c r="K20" i="5" s="1"/>
  <c r="S19" i="5"/>
  <c r="M19" i="5" s="1"/>
  <c r="Q19" i="5"/>
  <c r="L19" i="5" s="1"/>
  <c r="O19" i="5"/>
  <c r="K19" i="5" s="1"/>
  <c r="S18" i="5"/>
  <c r="M18" i="5" s="1"/>
  <c r="Q18" i="5"/>
  <c r="L18" i="5" s="1"/>
  <c r="O18" i="5"/>
  <c r="K18" i="5" s="1"/>
  <c r="S17" i="5"/>
  <c r="M17" i="5" s="1"/>
  <c r="Q17" i="5"/>
  <c r="L17" i="5" s="1"/>
  <c r="O17" i="5"/>
  <c r="K17" i="5" s="1"/>
  <c r="S16" i="5"/>
  <c r="M16" i="5" s="1"/>
  <c r="Q16" i="5"/>
  <c r="L16" i="5" s="1"/>
  <c r="O16" i="5"/>
  <c r="K16" i="5" s="1"/>
  <c r="S15" i="5"/>
  <c r="M15" i="5" s="1"/>
  <c r="Q15" i="5"/>
  <c r="L15" i="5" s="1"/>
  <c r="O15" i="5"/>
  <c r="K15" i="5" s="1"/>
  <c r="S14" i="5"/>
  <c r="M14" i="5" s="1"/>
  <c r="Q14" i="5"/>
  <c r="L14" i="5" s="1"/>
  <c r="O14" i="5"/>
  <c r="K14" i="5" s="1"/>
  <c r="S13" i="5"/>
  <c r="M13" i="5" s="1"/>
  <c r="Q13" i="5"/>
  <c r="L13" i="5" s="1"/>
  <c r="O13" i="5"/>
  <c r="K13" i="5" s="1"/>
  <c r="S12" i="5"/>
  <c r="M12" i="5" s="1"/>
  <c r="Q12" i="5"/>
  <c r="L12" i="5" s="1"/>
  <c r="O12" i="5"/>
  <c r="K12" i="5" s="1"/>
  <c r="S11" i="5"/>
  <c r="M11" i="5" s="1"/>
  <c r="Q11" i="5"/>
  <c r="L11" i="5" s="1"/>
  <c r="O11" i="5"/>
  <c r="K11" i="5" s="1"/>
  <c r="S10" i="5"/>
  <c r="M10" i="5" s="1"/>
  <c r="Q10" i="5"/>
  <c r="L10" i="5" s="1"/>
  <c r="O10" i="5"/>
  <c r="K10" i="5" s="1"/>
  <c r="S9" i="5"/>
  <c r="M9" i="5" s="1"/>
  <c r="Q9" i="5"/>
  <c r="L9" i="5" s="1"/>
  <c r="O9" i="5"/>
  <c r="K9" i="5" s="1"/>
  <c r="S8" i="5"/>
  <c r="M8" i="5" s="1"/>
  <c r="Q8" i="5"/>
  <c r="L8" i="5" s="1"/>
  <c r="O8" i="5"/>
  <c r="K8" i="5" s="1"/>
  <c r="S7" i="5"/>
  <c r="M7" i="5" s="1"/>
  <c r="Q7" i="5"/>
  <c r="L7" i="5" s="1"/>
  <c r="O7" i="5"/>
  <c r="K7" i="5" s="1"/>
  <c r="S6" i="5"/>
  <c r="M6" i="5" s="1"/>
  <c r="Q6" i="5"/>
  <c r="L6" i="5" s="1"/>
  <c r="O6" i="5"/>
  <c r="K6" i="5" s="1"/>
  <c r="S5" i="5"/>
  <c r="M5" i="5" s="1"/>
  <c r="Q5" i="5"/>
  <c r="L5" i="5" s="1"/>
  <c r="O5" i="5"/>
  <c r="K5" i="5" s="1"/>
  <c r="O6" i="1"/>
  <c r="K6" i="1" s="1"/>
  <c r="Q6" i="1"/>
  <c r="L6" i="1" s="1"/>
  <c r="S6" i="1"/>
  <c r="M6" i="1" s="1"/>
  <c r="O7" i="1"/>
  <c r="K7" i="1" s="1"/>
  <c r="Q7" i="1"/>
  <c r="L7" i="1" s="1"/>
  <c r="S7" i="1"/>
  <c r="M7" i="1" s="1"/>
  <c r="O8" i="1"/>
  <c r="K8" i="1" s="1"/>
  <c r="Q8" i="1"/>
  <c r="L8" i="1" s="1"/>
  <c r="S8" i="1"/>
  <c r="M8" i="1" s="1"/>
  <c r="O9" i="1"/>
  <c r="K9" i="1" s="1"/>
  <c r="Q9" i="1"/>
  <c r="L9" i="1" s="1"/>
  <c r="S9" i="1"/>
  <c r="M9" i="1" s="1"/>
  <c r="O10" i="1"/>
  <c r="K10" i="1" s="1"/>
  <c r="Q10" i="1"/>
  <c r="L10" i="1" s="1"/>
  <c r="S10" i="1"/>
  <c r="M10" i="1" s="1"/>
  <c r="O11" i="1"/>
  <c r="K11" i="1" s="1"/>
  <c r="Q11" i="1"/>
  <c r="L11" i="1" s="1"/>
  <c r="S11" i="1"/>
  <c r="M11" i="1" s="1"/>
  <c r="O12" i="1"/>
  <c r="K12" i="1" s="1"/>
  <c r="Q12" i="1"/>
  <c r="L12" i="1" s="1"/>
  <c r="S12" i="1"/>
  <c r="M12" i="1" s="1"/>
  <c r="O13" i="1"/>
  <c r="K13" i="1" s="1"/>
  <c r="Q13" i="1"/>
  <c r="L13" i="1" s="1"/>
  <c r="S13" i="1"/>
  <c r="M13" i="1" s="1"/>
  <c r="O14" i="1"/>
  <c r="K14" i="1" s="1"/>
  <c r="Q14" i="1"/>
  <c r="L14" i="1" s="1"/>
  <c r="S14" i="1"/>
  <c r="M14" i="1" s="1"/>
  <c r="O15" i="1"/>
  <c r="K15" i="1" s="1"/>
  <c r="Q15" i="1"/>
  <c r="L15" i="1" s="1"/>
  <c r="S15" i="1"/>
  <c r="M15" i="1" s="1"/>
  <c r="O16" i="1"/>
  <c r="K16" i="1" s="1"/>
  <c r="Q16" i="1"/>
  <c r="L16" i="1" s="1"/>
  <c r="S16" i="1"/>
  <c r="M16" i="1" s="1"/>
  <c r="O17" i="1"/>
  <c r="K17" i="1" s="1"/>
  <c r="Q17" i="1"/>
  <c r="L17" i="1" s="1"/>
  <c r="S17" i="1"/>
  <c r="M17" i="1" s="1"/>
  <c r="O18" i="1"/>
  <c r="K18" i="1" s="1"/>
  <c r="Q18" i="1"/>
  <c r="L18" i="1" s="1"/>
  <c r="S18" i="1"/>
  <c r="M18" i="1" s="1"/>
  <c r="O19" i="1"/>
  <c r="K19" i="1" s="1"/>
  <c r="Q19" i="1"/>
  <c r="L19" i="1" s="1"/>
  <c r="S19" i="1"/>
  <c r="M19" i="1" s="1"/>
  <c r="O20" i="1"/>
  <c r="K20" i="1" s="1"/>
  <c r="Q20" i="1"/>
  <c r="L20" i="1" s="1"/>
  <c r="S20" i="1"/>
  <c r="M20" i="1" s="1"/>
  <c r="O21" i="1"/>
  <c r="K21" i="1" s="1"/>
  <c r="Q21" i="1"/>
  <c r="L21" i="1" s="1"/>
  <c r="S21" i="1"/>
  <c r="M21" i="1" s="1"/>
  <c r="O22" i="1"/>
  <c r="K22" i="1" s="1"/>
  <c r="Q22" i="1"/>
  <c r="L22" i="1" s="1"/>
  <c r="S22" i="1"/>
  <c r="M22" i="1" s="1"/>
  <c r="O23" i="1"/>
  <c r="K23" i="1" s="1"/>
  <c r="Q23" i="1"/>
  <c r="L23" i="1" s="1"/>
  <c r="S23" i="1"/>
  <c r="M23" i="1" s="1"/>
  <c r="O24" i="1"/>
  <c r="K24" i="1" s="1"/>
  <c r="Q24" i="1"/>
  <c r="L24" i="1" s="1"/>
  <c r="S24" i="1"/>
  <c r="M24" i="1" s="1"/>
  <c r="O25" i="1"/>
  <c r="K25" i="1" s="1"/>
  <c r="Q25" i="1"/>
  <c r="L25" i="1" s="1"/>
  <c r="S25" i="1"/>
  <c r="M25" i="1" s="1"/>
  <c r="O26" i="1"/>
  <c r="K26" i="1" s="1"/>
  <c r="Q26" i="1"/>
  <c r="L26" i="1" s="1"/>
  <c r="S26" i="1"/>
  <c r="M26" i="1" s="1"/>
  <c r="O27" i="1"/>
  <c r="K27" i="1" s="1"/>
  <c r="Q27" i="1"/>
  <c r="L27" i="1" s="1"/>
  <c r="S27" i="1"/>
  <c r="M27" i="1" s="1"/>
  <c r="O28" i="1"/>
  <c r="K28" i="1" s="1"/>
  <c r="Q28" i="1"/>
  <c r="L28" i="1" s="1"/>
  <c r="S28" i="1"/>
  <c r="M28" i="1" s="1"/>
  <c r="O29" i="1"/>
  <c r="K29" i="1" s="1"/>
  <c r="Q29" i="1"/>
  <c r="L29" i="1" s="1"/>
  <c r="S29" i="1"/>
  <c r="M29" i="1" s="1"/>
  <c r="O30" i="1"/>
  <c r="K30" i="1" s="1"/>
  <c r="Q30" i="1"/>
  <c r="L30" i="1" s="1"/>
  <c r="S30" i="1"/>
  <c r="M30" i="1" s="1"/>
  <c r="O31" i="1"/>
  <c r="K31" i="1" s="1"/>
  <c r="Q31" i="1"/>
  <c r="L31" i="1" s="1"/>
  <c r="S31" i="1"/>
  <c r="M31" i="1" s="1"/>
  <c r="O32" i="1"/>
  <c r="K32" i="1" s="1"/>
  <c r="Q32" i="1"/>
  <c r="L32" i="1" s="1"/>
  <c r="S32" i="1"/>
  <c r="M32" i="1" s="1"/>
  <c r="O33" i="1"/>
  <c r="K33" i="1" s="1"/>
  <c r="Q33" i="1"/>
  <c r="L33" i="1" s="1"/>
  <c r="S33" i="1"/>
  <c r="M33" i="1" s="1"/>
  <c r="O34" i="1"/>
  <c r="K34" i="1" s="1"/>
  <c r="Q34" i="1"/>
  <c r="L34" i="1" s="1"/>
  <c r="S34" i="1"/>
  <c r="M34" i="1" s="1"/>
  <c r="O35" i="1"/>
  <c r="K35" i="1" s="1"/>
  <c r="Q35" i="1"/>
  <c r="L35" i="1" s="1"/>
  <c r="S35" i="1"/>
  <c r="M35" i="1" s="1"/>
  <c r="O36" i="1"/>
  <c r="K36" i="1" s="1"/>
  <c r="Q36" i="1"/>
  <c r="L36" i="1" s="1"/>
  <c r="S36" i="1"/>
  <c r="M36" i="1" s="1"/>
  <c r="O37" i="1"/>
  <c r="K37" i="1" s="1"/>
  <c r="Q37" i="1"/>
  <c r="L37" i="1" s="1"/>
  <c r="S37" i="1"/>
  <c r="M37" i="1" s="1"/>
  <c r="O38" i="1"/>
  <c r="K38" i="1" s="1"/>
  <c r="Q38" i="1"/>
  <c r="L38" i="1" s="1"/>
  <c r="S38" i="1"/>
  <c r="M38" i="1" s="1"/>
  <c r="O39" i="1"/>
  <c r="K39" i="1" s="1"/>
  <c r="Q39" i="1"/>
  <c r="L39" i="1" s="1"/>
  <c r="S39" i="1"/>
  <c r="M39" i="1" s="1"/>
  <c r="O40" i="1"/>
  <c r="K40" i="1" s="1"/>
  <c r="Q40" i="1"/>
  <c r="L40" i="1" s="1"/>
  <c r="S40" i="1"/>
  <c r="M40" i="1" s="1"/>
  <c r="O41" i="1"/>
  <c r="K41" i="1" s="1"/>
  <c r="Q41" i="1"/>
  <c r="L41" i="1" s="1"/>
  <c r="S41" i="1"/>
  <c r="M41" i="1" s="1"/>
  <c r="O42" i="1"/>
  <c r="K42" i="1" s="1"/>
  <c r="Q42" i="1"/>
  <c r="L42" i="1" s="1"/>
  <c r="S42" i="1"/>
  <c r="M42" i="1" s="1"/>
  <c r="O43" i="1"/>
  <c r="K43" i="1" s="1"/>
  <c r="Q43" i="1"/>
  <c r="L43" i="1" s="1"/>
  <c r="S43" i="1"/>
  <c r="M43" i="1" s="1"/>
  <c r="O44" i="1"/>
  <c r="K44" i="1" s="1"/>
  <c r="Q44" i="1"/>
  <c r="L44" i="1" s="1"/>
  <c r="S44" i="1"/>
  <c r="M44" i="1" s="1"/>
  <c r="O45" i="1"/>
  <c r="K45" i="1" s="1"/>
  <c r="Q45" i="1"/>
  <c r="L45" i="1" s="1"/>
  <c r="S45" i="1"/>
  <c r="M45" i="1" s="1"/>
  <c r="O46" i="1"/>
  <c r="K46" i="1" s="1"/>
  <c r="Q46" i="1"/>
  <c r="L46" i="1" s="1"/>
  <c r="S46" i="1"/>
  <c r="M46" i="1" s="1"/>
  <c r="O47" i="1"/>
  <c r="K47" i="1" s="1"/>
  <c r="Q47" i="1"/>
  <c r="L47" i="1" s="1"/>
  <c r="S47" i="1"/>
  <c r="M47" i="1" s="1"/>
  <c r="O48" i="1"/>
  <c r="K48" i="1" s="1"/>
  <c r="Q48" i="1"/>
  <c r="L48" i="1" s="1"/>
  <c r="S48" i="1"/>
  <c r="M48" i="1" s="1"/>
  <c r="O49" i="1"/>
  <c r="K49" i="1" s="1"/>
  <c r="Q49" i="1"/>
  <c r="L49" i="1" s="1"/>
  <c r="S49" i="1"/>
  <c r="M49" i="1" s="1"/>
  <c r="O50" i="1"/>
  <c r="K50" i="1" s="1"/>
  <c r="Q50" i="1"/>
  <c r="L50" i="1" s="1"/>
  <c r="S50" i="1"/>
  <c r="M50" i="1" s="1"/>
  <c r="O51" i="1"/>
  <c r="K51" i="1" s="1"/>
  <c r="Q51" i="1"/>
  <c r="L51" i="1" s="1"/>
  <c r="S51" i="1"/>
  <c r="M51" i="1" s="1"/>
  <c r="O52" i="1"/>
  <c r="K52" i="1" s="1"/>
  <c r="Q52" i="1"/>
  <c r="L52" i="1" s="1"/>
  <c r="S52" i="1"/>
  <c r="M52" i="1" s="1"/>
  <c r="O53" i="1"/>
  <c r="K53" i="1" s="1"/>
  <c r="Q53" i="1"/>
  <c r="L53" i="1" s="1"/>
  <c r="S53" i="1"/>
  <c r="M53" i="1" s="1"/>
  <c r="O54" i="1"/>
  <c r="K54" i="1" s="1"/>
  <c r="Q54" i="1"/>
  <c r="L54" i="1" s="1"/>
  <c r="S54" i="1"/>
  <c r="M54" i="1" s="1"/>
  <c r="O55" i="1"/>
  <c r="K55" i="1" s="1"/>
  <c r="Q55" i="1"/>
  <c r="L55" i="1" s="1"/>
  <c r="S55" i="1"/>
  <c r="M55" i="1" s="1"/>
  <c r="O56" i="1"/>
  <c r="K56" i="1" s="1"/>
  <c r="Q56" i="1"/>
  <c r="L56" i="1" s="1"/>
  <c r="S56" i="1"/>
  <c r="M56" i="1" s="1"/>
  <c r="O57" i="1"/>
  <c r="K57" i="1" s="1"/>
  <c r="Q57" i="1"/>
  <c r="L57" i="1" s="1"/>
  <c r="S57" i="1"/>
  <c r="M57" i="1" s="1"/>
  <c r="O58" i="1"/>
  <c r="K58" i="1" s="1"/>
  <c r="Q58" i="1"/>
  <c r="L58" i="1" s="1"/>
  <c r="S58" i="1"/>
  <c r="M58" i="1" s="1"/>
  <c r="O59" i="1"/>
  <c r="K59" i="1" s="1"/>
  <c r="Q59" i="1"/>
  <c r="L59" i="1" s="1"/>
  <c r="S59" i="1"/>
  <c r="M59" i="1" s="1"/>
  <c r="O60" i="1"/>
  <c r="K60" i="1" s="1"/>
  <c r="Q60" i="1"/>
  <c r="L60" i="1" s="1"/>
  <c r="S60" i="1"/>
  <c r="M60" i="1" s="1"/>
  <c r="O61" i="1"/>
  <c r="K61" i="1" s="1"/>
  <c r="Q61" i="1"/>
  <c r="L61" i="1" s="1"/>
  <c r="S61" i="1"/>
  <c r="M61" i="1" s="1"/>
  <c r="O62" i="1"/>
  <c r="K62" i="1" s="1"/>
  <c r="Q62" i="1"/>
  <c r="L62" i="1" s="1"/>
  <c r="S62" i="1"/>
  <c r="M62" i="1" s="1"/>
  <c r="O63" i="1"/>
  <c r="K63" i="1" s="1"/>
  <c r="Q63" i="1"/>
  <c r="L63" i="1" s="1"/>
  <c r="S63" i="1"/>
  <c r="M63" i="1" s="1"/>
  <c r="O64" i="1"/>
  <c r="K64" i="1" s="1"/>
  <c r="Q64" i="1"/>
  <c r="L64" i="1" s="1"/>
  <c r="S64" i="1"/>
  <c r="M64" i="1" s="1"/>
  <c r="O65" i="1"/>
  <c r="K65" i="1" s="1"/>
  <c r="Q65" i="1"/>
  <c r="L65" i="1" s="1"/>
  <c r="S65" i="1"/>
  <c r="M65" i="1" s="1"/>
  <c r="O66" i="1"/>
  <c r="K66" i="1" s="1"/>
  <c r="Q66" i="1"/>
  <c r="L66" i="1" s="1"/>
  <c r="S66" i="1"/>
  <c r="M66" i="1" s="1"/>
  <c r="O67" i="1"/>
  <c r="K67" i="1" s="1"/>
  <c r="Q67" i="1"/>
  <c r="L67" i="1" s="1"/>
  <c r="S67" i="1"/>
  <c r="M67" i="1" s="1"/>
  <c r="O68" i="1"/>
  <c r="K68" i="1" s="1"/>
  <c r="Q68" i="1"/>
  <c r="L68" i="1" s="1"/>
  <c r="S68" i="1"/>
  <c r="M68" i="1" s="1"/>
  <c r="O69" i="1"/>
  <c r="K69" i="1" s="1"/>
  <c r="Q69" i="1"/>
  <c r="L69" i="1" s="1"/>
  <c r="S69" i="1"/>
  <c r="M69" i="1" s="1"/>
  <c r="O70" i="1"/>
  <c r="K70" i="1" s="1"/>
  <c r="Q70" i="1"/>
  <c r="L70" i="1" s="1"/>
  <c r="S70" i="1"/>
  <c r="M70" i="1" s="1"/>
  <c r="O71" i="1"/>
  <c r="K71" i="1" s="1"/>
  <c r="Q71" i="1"/>
  <c r="L71" i="1" s="1"/>
  <c r="S71" i="1"/>
  <c r="M71" i="1" s="1"/>
  <c r="O72" i="1"/>
  <c r="K72" i="1" s="1"/>
  <c r="Q72" i="1"/>
  <c r="L72" i="1" s="1"/>
  <c r="S72" i="1"/>
  <c r="M72" i="1" s="1"/>
  <c r="O73" i="1"/>
  <c r="K73" i="1" s="1"/>
  <c r="Q73" i="1"/>
  <c r="L73" i="1" s="1"/>
  <c r="S73" i="1"/>
  <c r="M73" i="1" s="1"/>
  <c r="O74" i="1"/>
  <c r="K74" i="1" s="1"/>
  <c r="Q74" i="1"/>
  <c r="L74" i="1" s="1"/>
  <c r="S74" i="1"/>
  <c r="M74" i="1" s="1"/>
  <c r="O75" i="1"/>
  <c r="K75" i="1" s="1"/>
  <c r="Q75" i="1"/>
  <c r="L75" i="1" s="1"/>
  <c r="S75" i="1"/>
  <c r="M75" i="1" s="1"/>
  <c r="O76" i="1"/>
  <c r="K76" i="1" s="1"/>
  <c r="Q76" i="1"/>
  <c r="L76" i="1" s="1"/>
  <c r="S76" i="1"/>
  <c r="M76" i="1" s="1"/>
  <c r="O77" i="1"/>
  <c r="K77" i="1" s="1"/>
  <c r="Q77" i="1"/>
  <c r="L77" i="1" s="1"/>
  <c r="S77" i="1"/>
  <c r="M77" i="1" s="1"/>
  <c r="O78" i="1"/>
  <c r="K78" i="1" s="1"/>
  <c r="Q78" i="1"/>
  <c r="L78" i="1" s="1"/>
  <c r="S78" i="1"/>
  <c r="M78" i="1" s="1"/>
  <c r="O79" i="1"/>
  <c r="K79" i="1" s="1"/>
  <c r="Q79" i="1"/>
  <c r="L79" i="1" s="1"/>
  <c r="S79" i="1"/>
  <c r="M79" i="1" s="1"/>
  <c r="O80" i="1"/>
  <c r="K80" i="1" s="1"/>
  <c r="Q80" i="1"/>
  <c r="L80" i="1" s="1"/>
  <c r="S80" i="1"/>
  <c r="M80" i="1" s="1"/>
  <c r="O81" i="1"/>
  <c r="K81" i="1" s="1"/>
  <c r="Q81" i="1"/>
  <c r="L81" i="1" s="1"/>
  <c r="S81" i="1"/>
  <c r="M81" i="1" s="1"/>
  <c r="O82" i="1"/>
  <c r="K82" i="1" s="1"/>
  <c r="Q82" i="1"/>
  <c r="L82" i="1" s="1"/>
  <c r="S82" i="1"/>
  <c r="M82" i="1" s="1"/>
  <c r="O83" i="1"/>
  <c r="K83" i="1" s="1"/>
  <c r="Q83" i="1"/>
  <c r="L83" i="1" s="1"/>
  <c r="S83" i="1"/>
  <c r="M83" i="1" s="1"/>
  <c r="O84" i="1"/>
  <c r="K84" i="1" s="1"/>
  <c r="Q84" i="1"/>
  <c r="L84" i="1" s="1"/>
  <c r="S84" i="1"/>
  <c r="M84" i="1" s="1"/>
  <c r="O85" i="1"/>
  <c r="K85" i="1" s="1"/>
  <c r="Q85" i="1"/>
  <c r="L85" i="1" s="1"/>
  <c r="S85" i="1"/>
  <c r="M85" i="1" s="1"/>
  <c r="O86" i="1"/>
  <c r="K86" i="1" s="1"/>
  <c r="Q86" i="1"/>
  <c r="L86" i="1" s="1"/>
  <c r="S86" i="1"/>
  <c r="M86" i="1" s="1"/>
  <c r="O87" i="1"/>
  <c r="K87" i="1" s="1"/>
  <c r="Q87" i="1"/>
  <c r="L87" i="1" s="1"/>
  <c r="S87" i="1"/>
  <c r="M87" i="1" s="1"/>
  <c r="O88" i="1"/>
  <c r="K88" i="1" s="1"/>
  <c r="Q88" i="1"/>
  <c r="L88" i="1" s="1"/>
  <c r="S88" i="1"/>
  <c r="M88" i="1" s="1"/>
  <c r="O89" i="1"/>
  <c r="K89" i="1" s="1"/>
  <c r="Q89" i="1"/>
  <c r="L89" i="1" s="1"/>
  <c r="S89" i="1"/>
  <c r="M89" i="1" s="1"/>
  <c r="O90" i="1"/>
  <c r="K90" i="1" s="1"/>
  <c r="Q90" i="1"/>
  <c r="L90" i="1" s="1"/>
  <c r="S90" i="1"/>
  <c r="M90" i="1" s="1"/>
  <c r="O91" i="1"/>
  <c r="K91" i="1" s="1"/>
  <c r="Q91" i="1"/>
  <c r="L91" i="1" s="1"/>
  <c r="S91" i="1"/>
  <c r="M91" i="1" s="1"/>
  <c r="O92" i="1"/>
  <c r="K92" i="1" s="1"/>
  <c r="Q92" i="1"/>
  <c r="L92" i="1" s="1"/>
  <c r="S92" i="1"/>
  <c r="M92" i="1" s="1"/>
  <c r="O93" i="1"/>
  <c r="K93" i="1" s="1"/>
  <c r="Q93" i="1"/>
  <c r="L93" i="1" s="1"/>
  <c r="S93" i="1"/>
  <c r="M93" i="1" s="1"/>
  <c r="O94" i="1"/>
  <c r="K94" i="1" s="1"/>
  <c r="Q94" i="1"/>
  <c r="L94" i="1" s="1"/>
  <c r="S94" i="1"/>
  <c r="M94" i="1" s="1"/>
  <c r="O95" i="1"/>
  <c r="K95" i="1" s="1"/>
  <c r="Q95" i="1"/>
  <c r="L95" i="1" s="1"/>
  <c r="S95" i="1"/>
  <c r="M95" i="1" s="1"/>
  <c r="O96" i="1"/>
  <c r="K96" i="1" s="1"/>
  <c r="Q96" i="1"/>
  <c r="L96" i="1" s="1"/>
  <c r="S96" i="1"/>
  <c r="M96" i="1" s="1"/>
  <c r="O97" i="1"/>
  <c r="K97" i="1" s="1"/>
  <c r="Q97" i="1"/>
  <c r="L97" i="1" s="1"/>
  <c r="S97" i="1"/>
  <c r="M97" i="1" s="1"/>
  <c r="O98" i="1"/>
  <c r="K98" i="1" s="1"/>
  <c r="Q98" i="1"/>
  <c r="L98" i="1" s="1"/>
  <c r="S98" i="1"/>
  <c r="M98" i="1" s="1"/>
  <c r="O99" i="1"/>
  <c r="K99" i="1" s="1"/>
  <c r="Q99" i="1"/>
  <c r="L99" i="1" s="1"/>
  <c r="S99" i="1"/>
  <c r="M99" i="1" s="1"/>
  <c r="O100" i="1"/>
  <c r="K100" i="1" s="1"/>
  <c r="Q100" i="1"/>
  <c r="L100" i="1" s="1"/>
  <c r="S100" i="1"/>
  <c r="M100" i="1" s="1"/>
  <c r="O101" i="1"/>
  <c r="K101" i="1" s="1"/>
  <c r="Q101" i="1"/>
  <c r="L101" i="1" s="1"/>
  <c r="S101" i="1"/>
  <c r="M101" i="1" s="1"/>
  <c r="O102" i="1"/>
  <c r="K102" i="1" s="1"/>
  <c r="Q102" i="1"/>
  <c r="L102" i="1" s="1"/>
  <c r="S102" i="1"/>
  <c r="M102" i="1" s="1"/>
  <c r="O103" i="1"/>
  <c r="K103" i="1" s="1"/>
  <c r="Q103" i="1"/>
  <c r="L103" i="1" s="1"/>
  <c r="S103" i="1"/>
  <c r="M103" i="1" s="1"/>
  <c r="O104" i="1"/>
  <c r="K104" i="1" s="1"/>
  <c r="Q104" i="1"/>
  <c r="L104" i="1" s="1"/>
  <c r="S104" i="1"/>
  <c r="M104" i="1" s="1"/>
  <c r="S5" i="1"/>
  <c r="M5" i="1" s="1"/>
  <c r="Q5" i="1"/>
  <c r="L5" i="1" s="1"/>
  <c r="O5" i="1"/>
  <c r="K5" i="1" s="1"/>
  <c r="H2" i="5" l="1"/>
  <c r="R5" i="5" s="1"/>
  <c r="J2" i="1"/>
  <c r="T8" i="1" s="1"/>
  <c r="Q2" i="5"/>
  <c r="R43" i="5"/>
  <c r="R10" i="5"/>
  <c r="R26" i="5"/>
  <c r="R42" i="5"/>
  <c r="S2" i="1"/>
  <c r="H2" i="1"/>
  <c r="R7" i="1" s="1"/>
  <c r="Q2" i="1"/>
  <c r="V8" i="9" s="1"/>
  <c r="F2" i="1"/>
  <c r="P6" i="1" s="1"/>
  <c r="O2" i="1"/>
  <c r="F2" i="5"/>
  <c r="P6" i="5" s="1"/>
  <c r="J2" i="5"/>
  <c r="T6" i="5" s="1"/>
  <c r="O2" i="5"/>
  <c r="S2" i="5"/>
  <c r="R79" i="5"/>
  <c r="R83" i="5"/>
  <c r="R87" i="5"/>
  <c r="R91" i="5"/>
  <c r="R95" i="5"/>
  <c r="R99" i="5"/>
  <c r="R103" i="5"/>
  <c r="R64" i="5"/>
  <c r="R66" i="5"/>
  <c r="R68" i="5"/>
  <c r="R70" i="5"/>
  <c r="R72" i="5"/>
  <c r="R74" i="5"/>
  <c r="R76" i="5"/>
  <c r="R78" i="5"/>
  <c r="R80" i="5"/>
  <c r="R82" i="5"/>
  <c r="R84" i="5"/>
  <c r="R86" i="5"/>
  <c r="R88" i="5"/>
  <c r="R90" i="5"/>
  <c r="R92" i="5"/>
  <c r="R94" i="5"/>
  <c r="R96" i="5"/>
  <c r="R98" i="5"/>
  <c r="R100" i="5"/>
  <c r="R102" i="5"/>
  <c r="R104" i="5"/>
  <c r="P57" i="5" l="1"/>
  <c r="R62" i="5"/>
  <c r="R60" i="5"/>
  <c r="R58" i="5"/>
  <c r="R56" i="5"/>
  <c r="R54" i="5"/>
  <c r="R101" i="5"/>
  <c r="R97" i="5"/>
  <c r="R93" i="5"/>
  <c r="R89" i="5"/>
  <c r="R85" i="5"/>
  <c r="R81" i="5"/>
  <c r="R50" i="5"/>
  <c r="R34" i="5"/>
  <c r="R18" i="5"/>
  <c r="R51" i="5"/>
  <c r="R27" i="5"/>
  <c r="R77" i="5"/>
  <c r="R75" i="5"/>
  <c r="R73" i="5"/>
  <c r="R71" i="5"/>
  <c r="R69" i="5"/>
  <c r="R67" i="5"/>
  <c r="R65" i="5"/>
  <c r="R63" i="5"/>
  <c r="R61" i="5"/>
  <c r="R59" i="5"/>
  <c r="R57" i="5"/>
  <c r="R55" i="5"/>
  <c r="R52" i="5"/>
  <c r="R46" i="5"/>
  <c r="R38" i="5"/>
  <c r="R30" i="5"/>
  <c r="R22" i="5"/>
  <c r="R14" i="5"/>
  <c r="R6" i="5"/>
  <c r="R47" i="5"/>
  <c r="R35" i="5"/>
  <c r="R19" i="5"/>
  <c r="R39" i="5"/>
  <c r="R31" i="5"/>
  <c r="R23" i="5"/>
  <c r="R11" i="5"/>
  <c r="P103" i="5"/>
  <c r="P101" i="5"/>
  <c r="P99" i="5"/>
  <c r="P97" i="5"/>
  <c r="P95" i="5"/>
  <c r="P93" i="5"/>
  <c r="P91" i="5"/>
  <c r="P89" i="5"/>
  <c r="P87" i="5"/>
  <c r="P85" i="5"/>
  <c r="P83" i="5"/>
  <c r="P81" i="5"/>
  <c r="P79" i="5"/>
  <c r="P73" i="5"/>
  <c r="P65" i="5"/>
  <c r="P92" i="5"/>
  <c r="P82" i="5"/>
  <c r="T82" i="1"/>
  <c r="T10" i="1"/>
  <c r="T42" i="1"/>
  <c r="R48" i="5"/>
  <c r="R44" i="5"/>
  <c r="R40" i="5"/>
  <c r="R36" i="5"/>
  <c r="R32" i="5"/>
  <c r="R28" i="5"/>
  <c r="R24" i="5"/>
  <c r="R20" i="5"/>
  <c r="R16" i="5"/>
  <c r="R12" i="5"/>
  <c r="R8" i="5"/>
  <c r="R53" i="5"/>
  <c r="R49" i="5"/>
  <c r="R45" i="5"/>
  <c r="R41" i="5"/>
  <c r="R37" i="5"/>
  <c r="R33" i="5"/>
  <c r="R29" i="5"/>
  <c r="R25" i="5"/>
  <c r="R21" i="5"/>
  <c r="R15" i="5"/>
  <c r="R7" i="5"/>
  <c r="R17" i="5"/>
  <c r="R13" i="5"/>
  <c r="R9" i="5"/>
  <c r="P77" i="5"/>
  <c r="P69" i="5"/>
  <c r="P61" i="5"/>
  <c r="P104" i="5"/>
  <c r="P68" i="5"/>
  <c r="P75" i="5"/>
  <c r="P71" i="5"/>
  <c r="P67" i="5"/>
  <c r="P63" i="5"/>
  <c r="P59" i="5"/>
  <c r="P55" i="5"/>
  <c r="P100" i="5"/>
  <c r="P72" i="5"/>
  <c r="P56" i="5"/>
  <c r="T67" i="5"/>
  <c r="T85" i="5"/>
  <c r="T71" i="5"/>
  <c r="T101" i="5"/>
  <c r="T75" i="5"/>
  <c r="T59" i="5"/>
  <c r="T93" i="5"/>
  <c r="T63" i="5"/>
  <c r="T77" i="5"/>
  <c r="T73" i="5"/>
  <c r="T69" i="5"/>
  <c r="T65" i="5"/>
  <c r="T61" i="5"/>
  <c r="T57" i="5"/>
  <c r="P90" i="5"/>
  <c r="P84" i="5"/>
  <c r="P64" i="5"/>
  <c r="P102" i="5"/>
  <c r="P98" i="5"/>
  <c r="T92" i="5"/>
  <c r="P76" i="5"/>
  <c r="P60" i="5"/>
  <c r="T26" i="1"/>
  <c r="T18" i="1"/>
  <c r="T34" i="1"/>
  <c r="T58" i="1"/>
  <c r="T14" i="1"/>
  <c r="T22" i="1"/>
  <c r="T30" i="1"/>
  <c r="T38" i="1"/>
  <c r="T50" i="1"/>
  <c r="T66" i="1"/>
  <c r="T12" i="1"/>
  <c r="T16" i="1"/>
  <c r="T20" i="1"/>
  <c r="T24" i="1"/>
  <c r="T28" i="1"/>
  <c r="T32" i="1"/>
  <c r="T36" i="1"/>
  <c r="T40" i="1"/>
  <c r="T46" i="1"/>
  <c r="T54" i="1"/>
  <c r="T62" i="1"/>
  <c r="T74" i="1"/>
  <c r="T90" i="1"/>
  <c r="T27" i="1"/>
  <c r="T44" i="1"/>
  <c r="T48" i="1"/>
  <c r="T52" i="1"/>
  <c r="T56" i="1"/>
  <c r="T60" i="1"/>
  <c r="T64" i="1"/>
  <c r="T70" i="1"/>
  <c r="T78" i="1"/>
  <c r="T86" i="1"/>
  <c r="T98" i="1"/>
  <c r="T13" i="1"/>
  <c r="T51" i="1"/>
  <c r="T68" i="1"/>
  <c r="T72" i="1"/>
  <c r="T76" i="1"/>
  <c r="T80" i="1"/>
  <c r="T84" i="1"/>
  <c r="T88" i="1"/>
  <c r="T94" i="1"/>
  <c r="T102" i="1"/>
  <c r="T9" i="1"/>
  <c r="T19" i="1"/>
  <c r="T35" i="1"/>
  <c r="T77" i="1"/>
  <c r="T92" i="1"/>
  <c r="T96" i="1"/>
  <c r="T100" i="1"/>
  <c r="T104" i="1"/>
  <c r="T7" i="1"/>
  <c r="T11" i="1"/>
  <c r="T15" i="1"/>
  <c r="T23" i="1"/>
  <c r="T31" i="1"/>
  <c r="T43" i="1"/>
  <c r="T61" i="1"/>
  <c r="T93" i="1"/>
  <c r="R9" i="1"/>
  <c r="R17" i="1"/>
  <c r="R29" i="1"/>
  <c r="R45" i="1"/>
  <c r="R61" i="1"/>
  <c r="R77" i="1"/>
  <c r="R13" i="1"/>
  <c r="R21" i="1"/>
  <c r="R37" i="1"/>
  <c r="R53" i="1"/>
  <c r="R69" i="1"/>
  <c r="R11" i="1"/>
  <c r="R15" i="1"/>
  <c r="R19" i="1"/>
  <c r="R25" i="1"/>
  <c r="R33" i="1"/>
  <c r="R41" i="1"/>
  <c r="R49" i="1"/>
  <c r="R57" i="1"/>
  <c r="R65" i="1"/>
  <c r="R73" i="1"/>
  <c r="R81" i="1"/>
  <c r="R89" i="1"/>
  <c r="R5" i="1"/>
  <c r="R20" i="1"/>
  <c r="R36" i="1"/>
  <c r="R56" i="1"/>
  <c r="R88" i="1"/>
  <c r="R85" i="1"/>
  <c r="R97" i="1"/>
  <c r="R12" i="1"/>
  <c r="R28" i="1"/>
  <c r="R44" i="1"/>
  <c r="R72" i="1"/>
  <c r="R104" i="1"/>
  <c r="T17" i="1"/>
  <c r="T21" i="1"/>
  <c r="T25" i="1"/>
  <c r="T29" i="1"/>
  <c r="T33" i="1"/>
  <c r="T39" i="1"/>
  <c r="T47" i="1"/>
  <c r="T55" i="1"/>
  <c r="T69" i="1"/>
  <c r="T85" i="1"/>
  <c r="T101" i="1"/>
  <c r="T37" i="1"/>
  <c r="T41" i="1"/>
  <c r="T45" i="1"/>
  <c r="T49" i="1"/>
  <c r="T53" i="1"/>
  <c r="T57" i="1"/>
  <c r="T65" i="1"/>
  <c r="T73" i="1"/>
  <c r="T81" i="1"/>
  <c r="T89" i="1"/>
  <c r="T97" i="1"/>
  <c r="T5" i="1"/>
  <c r="T59" i="1"/>
  <c r="T63" i="1"/>
  <c r="T67" i="1"/>
  <c r="T71" i="1"/>
  <c r="T75" i="1"/>
  <c r="T79" i="1"/>
  <c r="T83" i="1"/>
  <c r="T87" i="1"/>
  <c r="T91" i="1"/>
  <c r="T95" i="1"/>
  <c r="T99" i="1"/>
  <c r="T103" i="1"/>
  <c r="T6" i="1"/>
  <c r="P92" i="1"/>
  <c r="T97" i="5"/>
  <c r="T89" i="5"/>
  <c r="T81" i="5"/>
  <c r="T100" i="5"/>
  <c r="T84" i="5"/>
  <c r="T103" i="5"/>
  <c r="T99" i="5"/>
  <c r="T95" i="5"/>
  <c r="T91" i="5"/>
  <c r="T87" i="5"/>
  <c r="T83" i="5"/>
  <c r="T79" i="5"/>
  <c r="T104" i="5"/>
  <c r="T96" i="5"/>
  <c r="T88" i="5"/>
  <c r="T80" i="5"/>
  <c r="P96" i="5"/>
  <c r="P94" i="5"/>
  <c r="P88" i="5"/>
  <c r="P86" i="5"/>
  <c r="P80" i="5"/>
  <c r="P78" i="5"/>
  <c r="P74" i="5"/>
  <c r="P70" i="5"/>
  <c r="P66" i="5"/>
  <c r="P62" i="5"/>
  <c r="P58" i="5"/>
  <c r="P54" i="5"/>
  <c r="W8" i="9"/>
  <c r="W12" i="9"/>
  <c r="W16" i="9"/>
  <c r="W18" i="9"/>
  <c r="W22" i="9"/>
  <c r="W26" i="9"/>
  <c r="W28" i="9"/>
  <c r="W32" i="9"/>
  <c r="W36" i="9"/>
  <c r="W38" i="9"/>
  <c r="W42" i="9"/>
  <c r="W46" i="9"/>
  <c r="W48" i="9"/>
  <c r="W52" i="9"/>
  <c r="W56" i="9"/>
  <c r="W58" i="9"/>
  <c r="W62" i="9"/>
  <c r="W66" i="9"/>
  <c r="W68" i="9"/>
  <c r="W72" i="9"/>
  <c r="W76" i="9"/>
  <c r="W78" i="9"/>
  <c r="W82" i="9"/>
  <c r="W86" i="9"/>
  <c r="W88" i="9"/>
  <c r="W92" i="9"/>
  <c r="W96" i="9"/>
  <c r="W98" i="9"/>
  <c r="W102" i="9"/>
  <c r="W106" i="9"/>
  <c r="W108" i="9"/>
  <c r="W112" i="9"/>
  <c r="W116" i="9"/>
  <c r="W118" i="9"/>
  <c r="W122" i="9"/>
  <c r="W126" i="9"/>
  <c r="W128" i="9"/>
  <c r="W132" i="9"/>
  <c r="W136" i="9"/>
  <c r="W138" i="9"/>
  <c r="W142" i="9"/>
  <c r="W146" i="9"/>
  <c r="W148" i="9"/>
  <c r="W152" i="9"/>
  <c r="W6" i="9"/>
  <c r="W11" i="9"/>
  <c r="W13" i="9"/>
  <c r="W17" i="9"/>
  <c r="W21" i="9"/>
  <c r="W23" i="9"/>
  <c r="W27" i="9"/>
  <c r="W31" i="9"/>
  <c r="W33" i="9"/>
  <c r="W37" i="9"/>
  <c r="W41" i="9"/>
  <c r="W43" i="9"/>
  <c r="W47" i="9"/>
  <c r="W51" i="9"/>
  <c r="W53" i="9"/>
  <c r="W57" i="9"/>
  <c r="W61" i="9"/>
  <c r="W63" i="9"/>
  <c r="W67" i="9"/>
  <c r="W71" i="9"/>
  <c r="W73" i="9"/>
  <c r="W77" i="9"/>
  <c r="W81" i="9"/>
  <c r="W83" i="9"/>
  <c r="W87" i="9"/>
  <c r="W91" i="9"/>
  <c r="W93" i="9"/>
  <c r="W97" i="9"/>
  <c r="W101" i="9"/>
  <c r="W103" i="9"/>
  <c r="W107" i="9"/>
  <c r="W111" i="9"/>
  <c r="W113" i="9"/>
  <c r="W117" i="9"/>
  <c r="W121" i="9"/>
  <c r="W123" i="9"/>
  <c r="W127" i="9"/>
  <c r="W131" i="9"/>
  <c r="W133" i="9"/>
  <c r="W137" i="9"/>
  <c r="W141" i="9"/>
  <c r="W143" i="9"/>
  <c r="W147" i="9"/>
  <c r="W151" i="9"/>
  <c r="W153" i="9"/>
  <c r="W7" i="9"/>
  <c r="R23" i="1"/>
  <c r="R27" i="1"/>
  <c r="R31" i="1"/>
  <c r="R35" i="1"/>
  <c r="R39" i="1"/>
  <c r="R43" i="1"/>
  <c r="R47" i="1"/>
  <c r="R51" i="1"/>
  <c r="R55" i="1"/>
  <c r="R59" i="1"/>
  <c r="R63" i="1"/>
  <c r="R67" i="1"/>
  <c r="R71" i="1"/>
  <c r="R75" i="1"/>
  <c r="R79" i="1"/>
  <c r="R83" i="1"/>
  <c r="R87" i="1"/>
  <c r="R93" i="1"/>
  <c r="R101" i="1"/>
  <c r="R8" i="1"/>
  <c r="R16" i="1"/>
  <c r="R24" i="1"/>
  <c r="R32" i="1"/>
  <c r="R40" i="1"/>
  <c r="R48" i="1"/>
  <c r="R64" i="1"/>
  <c r="R80" i="1"/>
  <c r="R96" i="1"/>
  <c r="R91" i="1"/>
  <c r="R95" i="1"/>
  <c r="R99" i="1"/>
  <c r="R103" i="1"/>
  <c r="R6" i="1"/>
  <c r="R10" i="1"/>
  <c r="R14" i="1"/>
  <c r="R18" i="1"/>
  <c r="R22" i="1"/>
  <c r="R26" i="1"/>
  <c r="R30" i="1"/>
  <c r="R34" i="1"/>
  <c r="R38" i="1"/>
  <c r="R42" i="1"/>
  <c r="R46" i="1"/>
  <c r="R52" i="1"/>
  <c r="R60" i="1"/>
  <c r="R68" i="1"/>
  <c r="R76" i="1"/>
  <c r="R84" i="1"/>
  <c r="R92" i="1"/>
  <c r="R100" i="1"/>
  <c r="V7" i="9"/>
  <c r="R50" i="1"/>
  <c r="R54" i="1"/>
  <c r="R58" i="1"/>
  <c r="R62" i="1"/>
  <c r="R66" i="1"/>
  <c r="R70" i="1"/>
  <c r="R74" i="1"/>
  <c r="R78" i="1"/>
  <c r="R82" i="1"/>
  <c r="R86" i="1"/>
  <c r="R90" i="1"/>
  <c r="R94" i="1"/>
  <c r="R98" i="1"/>
  <c r="R102" i="1"/>
  <c r="V147" i="9"/>
  <c r="V77" i="9"/>
  <c r="V121" i="9"/>
  <c r="V23" i="9"/>
  <c r="V133" i="9"/>
  <c r="V103" i="9"/>
  <c r="V51" i="9"/>
  <c r="V112" i="9"/>
  <c r="V153" i="9"/>
  <c r="V141" i="9"/>
  <c r="V127" i="9"/>
  <c r="V113" i="9"/>
  <c r="V91" i="9"/>
  <c r="V63" i="9"/>
  <c r="V37" i="9"/>
  <c r="V58" i="9"/>
  <c r="V151" i="9"/>
  <c r="V143" i="9"/>
  <c r="V137" i="9"/>
  <c r="V131" i="9"/>
  <c r="V123" i="9"/>
  <c r="V117" i="9"/>
  <c r="V111" i="9"/>
  <c r="V97" i="9"/>
  <c r="V83" i="9"/>
  <c r="V71" i="9"/>
  <c r="V57" i="9"/>
  <c r="V43" i="9"/>
  <c r="V31" i="9"/>
  <c r="V11" i="9"/>
  <c r="V138" i="9"/>
  <c r="V86" i="9"/>
  <c r="V32" i="9"/>
  <c r="V107" i="9"/>
  <c r="V101" i="9"/>
  <c r="V93" i="9"/>
  <c r="V87" i="9"/>
  <c r="V81" i="9"/>
  <c r="V73" i="9"/>
  <c r="V67" i="9"/>
  <c r="V61" i="9"/>
  <c r="V53" i="9"/>
  <c r="V47" i="9"/>
  <c r="V41" i="9"/>
  <c r="V33" i="9"/>
  <c r="V27" i="9"/>
  <c r="V17" i="9"/>
  <c r="V152" i="9"/>
  <c r="V126" i="9"/>
  <c r="V98" i="9"/>
  <c r="V72" i="9"/>
  <c r="V46" i="9"/>
  <c r="V18" i="9"/>
  <c r="V21" i="9"/>
  <c r="V13" i="9"/>
  <c r="V6" i="9"/>
  <c r="V146" i="9"/>
  <c r="V132" i="9"/>
  <c r="V118" i="9"/>
  <c r="V106" i="9"/>
  <c r="V92" i="9"/>
  <c r="V78" i="9"/>
  <c r="V66" i="9"/>
  <c r="V52" i="9"/>
  <c r="V38" i="9"/>
  <c r="V26" i="9"/>
  <c r="V12" i="9"/>
  <c r="V148" i="9"/>
  <c r="V142" i="9"/>
  <c r="V136" i="9"/>
  <c r="V128" i="9"/>
  <c r="V122" i="9"/>
  <c r="V116" i="9"/>
  <c r="V108" i="9"/>
  <c r="V102" i="9"/>
  <c r="V96" i="9"/>
  <c r="V88" i="9"/>
  <c r="V82" i="9"/>
  <c r="V76" i="9"/>
  <c r="V68" i="9"/>
  <c r="V62" i="9"/>
  <c r="V56" i="9"/>
  <c r="V48" i="9"/>
  <c r="V42" i="9"/>
  <c r="V36" i="9"/>
  <c r="V28" i="9"/>
  <c r="V22" i="9"/>
  <c r="V16" i="9"/>
  <c r="P28" i="1"/>
  <c r="P60" i="1"/>
  <c r="U22" i="9"/>
  <c r="P12" i="1"/>
  <c r="P44" i="1"/>
  <c r="P76" i="1"/>
  <c r="P20" i="1"/>
  <c r="P36" i="1"/>
  <c r="P52" i="1"/>
  <c r="P68" i="1"/>
  <c r="P84" i="1"/>
  <c r="P100" i="1"/>
  <c r="P21" i="1"/>
  <c r="P8" i="1"/>
  <c r="P16" i="1"/>
  <c r="P24" i="1"/>
  <c r="P32" i="1"/>
  <c r="P40" i="1"/>
  <c r="P48" i="1"/>
  <c r="P56" i="1"/>
  <c r="P64" i="1"/>
  <c r="P72" i="1"/>
  <c r="P80" i="1"/>
  <c r="P88" i="1"/>
  <c r="P96" i="1"/>
  <c r="P104" i="1"/>
  <c r="P7" i="1"/>
  <c r="P43" i="1"/>
  <c r="P13" i="1"/>
  <c r="P29" i="1"/>
  <c r="P75" i="1"/>
  <c r="P10" i="1"/>
  <c r="P14" i="1"/>
  <c r="P18" i="1"/>
  <c r="P22" i="1"/>
  <c r="P26" i="1"/>
  <c r="P30" i="1"/>
  <c r="P34" i="1"/>
  <c r="P38" i="1"/>
  <c r="P42" i="1"/>
  <c r="P46" i="1"/>
  <c r="P50" i="1"/>
  <c r="P54" i="1"/>
  <c r="P58" i="1"/>
  <c r="P62" i="1"/>
  <c r="P66" i="1"/>
  <c r="P70" i="1"/>
  <c r="P74" i="1"/>
  <c r="P78" i="1"/>
  <c r="P82" i="1"/>
  <c r="P86" i="1"/>
  <c r="P90" i="1"/>
  <c r="P94" i="1"/>
  <c r="P98" i="1"/>
  <c r="P102" i="1"/>
  <c r="P9" i="1"/>
  <c r="P17" i="1"/>
  <c r="P25" i="1"/>
  <c r="P33" i="1"/>
  <c r="P59" i="1"/>
  <c r="P91" i="1"/>
  <c r="P37" i="1"/>
  <c r="P51" i="1"/>
  <c r="P67" i="1"/>
  <c r="P83" i="1"/>
  <c r="P99" i="1"/>
  <c r="P11" i="1"/>
  <c r="P15" i="1"/>
  <c r="P19" i="1"/>
  <c r="P23" i="1"/>
  <c r="P27" i="1"/>
  <c r="P31" i="1"/>
  <c r="P35" i="1"/>
  <c r="P39" i="1"/>
  <c r="P47" i="1"/>
  <c r="P55" i="1"/>
  <c r="P63" i="1"/>
  <c r="P71" i="1"/>
  <c r="P79" i="1"/>
  <c r="P87" i="1"/>
  <c r="P95" i="1"/>
  <c r="P103" i="1"/>
  <c r="P41" i="1"/>
  <c r="P45" i="1"/>
  <c r="P49" i="1"/>
  <c r="P53" i="1"/>
  <c r="P57" i="1"/>
  <c r="P61" i="1"/>
  <c r="P65" i="1"/>
  <c r="P69" i="1"/>
  <c r="P73" i="1"/>
  <c r="P77" i="1"/>
  <c r="P81" i="1"/>
  <c r="P85" i="1"/>
  <c r="P89" i="1"/>
  <c r="P93" i="1"/>
  <c r="P97" i="1"/>
  <c r="P101" i="1"/>
  <c r="P5" i="1"/>
  <c r="U66" i="9"/>
  <c r="U68" i="9"/>
  <c r="U72" i="9"/>
  <c r="U76" i="9"/>
  <c r="U78" i="9"/>
  <c r="U82" i="9"/>
  <c r="U86" i="9"/>
  <c r="U88" i="9"/>
  <c r="U92" i="9"/>
  <c r="U96" i="9"/>
  <c r="U98" i="9"/>
  <c r="U102" i="9"/>
  <c r="U106" i="9"/>
  <c r="U108" i="9"/>
  <c r="U112" i="9"/>
  <c r="U116" i="9"/>
  <c r="U118" i="9"/>
  <c r="U122" i="9"/>
  <c r="U126" i="9"/>
  <c r="U128" i="9"/>
  <c r="U132" i="9"/>
  <c r="U136" i="9"/>
  <c r="U138" i="9"/>
  <c r="U142" i="9"/>
  <c r="U146" i="9"/>
  <c r="U148" i="9"/>
  <c r="U152" i="9"/>
  <c r="U67" i="9"/>
  <c r="U71" i="9"/>
  <c r="U73" i="9"/>
  <c r="U77" i="9"/>
  <c r="U81" i="9"/>
  <c r="U83" i="9"/>
  <c r="U87" i="9"/>
  <c r="U91" i="9"/>
  <c r="U93" i="9"/>
  <c r="U97" i="9"/>
  <c r="U101" i="9"/>
  <c r="U103" i="9"/>
  <c r="U107" i="9"/>
  <c r="U111" i="9"/>
  <c r="U113" i="9"/>
  <c r="U117" i="9"/>
  <c r="U121" i="9"/>
  <c r="U123" i="9"/>
  <c r="U127" i="9"/>
  <c r="U131" i="9"/>
  <c r="U133" i="9"/>
  <c r="U137" i="9"/>
  <c r="U141" i="9"/>
  <c r="U143" i="9"/>
  <c r="U147" i="9"/>
  <c r="U151" i="9"/>
  <c r="U153" i="9"/>
  <c r="T55" i="5"/>
  <c r="T53" i="5"/>
  <c r="T102" i="5"/>
  <c r="T98" i="5"/>
  <c r="T94" i="5"/>
  <c r="T90" i="5"/>
  <c r="T86" i="5"/>
  <c r="T82" i="5"/>
  <c r="T78" i="5"/>
  <c r="T76" i="5"/>
  <c r="T74" i="5"/>
  <c r="T72" i="5"/>
  <c r="T70" i="5"/>
  <c r="T68" i="5"/>
  <c r="T66" i="5"/>
  <c r="T64" i="5"/>
  <c r="T62" i="5"/>
  <c r="T60" i="5"/>
  <c r="T58" i="5"/>
  <c r="T56" i="5"/>
  <c r="T54" i="5"/>
  <c r="P53" i="5"/>
  <c r="P51" i="5"/>
  <c r="P49" i="5"/>
  <c r="P47" i="5"/>
  <c r="P45" i="5"/>
  <c r="P43" i="5"/>
  <c r="P41" i="5"/>
  <c r="P39" i="5"/>
  <c r="P37" i="5"/>
  <c r="P35" i="5"/>
  <c r="P33" i="5"/>
  <c r="P31" i="5"/>
  <c r="P29" i="5"/>
  <c r="P27" i="5"/>
  <c r="P25" i="5"/>
  <c r="P23" i="5"/>
  <c r="P21" i="5"/>
  <c r="P19" i="5"/>
  <c r="P17" i="5"/>
  <c r="P15" i="5"/>
  <c r="P13" i="5"/>
  <c r="P11" i="5"/>
  <c r="P9" i="5"/>
  <c r="P7" i="5"/>
  <c r="P5" i="5"/>
  <c r="P52" i="5"/>
  <c r="P50" i="5"/>
  <c r="P48" i="5"/>
  <c r="P46" i="5"/>
  <c r="P44" i="5"/>
  <c r="P42" i="5"/>
  <c r="P40" i="5"/>
  <c r="P38" i="5"/>
  <c r="P36" i="5"/>
  <c r="P34" i="5"/>
  <c r="P32" i="5"/>
  <c r="P30" i="5"/>
  <c r="P28" i="5"/>
  <c r="P26" i="5"/>
  <c r="P24" i="5"/>
  <c r="P22" i="5"/>
  <c r="P20" i="5"/>
  <c r="P18" i="5"/>
  <c r="P16" i="5"/>
  <c r="P14" i="5"/>
  <c r="P12" i="5"/>
  <c r="P10" i="5"/>
  <c r="P8" i="5"/>
  <c r="T51" i="5"/>
  <c r="T49" i="5"/>
  <c r="T47" i="5"/>
  <c r="T45" i="5"/>
  <c r="T43" i="5"/>
  <c r="T41" i="5"/>
  <c r="T39" i="5"/>
  <c r="T37" i="5"/>
  <c r="T35" i="5"/>
  <c r="T33" i="5"/>
  <c r="T31" i="5"/>
  <c r="T29" i="5"/>
  <c r="T27" i="5"/>
  <c r="T25" i="5"/>
  <c r="T23" i="5"/>
  <c r="T21" i="5"/>
  <c r="T19" i="5"/>
  <c r="T17" i="5"/>
  <c r="T15" i="5"/>
  <c r="T13" i="5"/>
  <c r="T11" i="5"/>
  <c r="T9" i="5"/>
  <c r="T7" i="5"/>
  <c r="T5" i="5"/>
  <c r="T52" i="5"/>
  <c r="T50" i="5"/>
  <c r="T48" i="5"/>
  <c r="T46" i="5"/>
  <c r="T44" i="5"/>
  <c r="T42" i="5"/>
  <c r="T40" i="5"/>
  <c r="T38" i="5"/>
  <c r="T36" i="5"/>
  <c r="T34" i="5"/>
  <c r="T32" i="5"/>
  <c r="T30" i="5"/>
  <c r="T28" i="5"/>
  <c r="T26" i="5"/>
  <c r="T24" i="5"/>
  <c r="T22" i="5"/>
  <c r="T20" i="5"/>
  <c r="T18" i="5"/>
  <c r="T16" i="5"/>
  <c r="T14" i="5"/>
  <c r="T12" i="5"/>
  <c r="T10" i="5"/>
  <c r="T8" i="5"/>
  <c r="N57" i="5" l="1"/>
  <c r="N103" i="1"/>
  <c r="N99" i="1"/>
  <c r="N91" i="1"/>
  <c r="N83" i="1"/>
  <c r="N75" i="1"/>
  <c r="N67" i="1"/>
  <c r="N59" i="1"/>
  <c r="N51" i="1"/>
  <c r="N43" i="1"/>
  <c r="N97" i="1"/>
  <c r="N93" i="1"/>
  <c r="N85" i="1"/>
  <c r="N81" i="1"/>
  <c r="N69" i="1"/>
  <c r="N65" i="1"/>
  <c r="N61" i="1"/>
  <c r="N49" i="1"/>
  <c r="N15" i="1"/>
  <c r="N104" i="1"/>
  <c r="N100" i="1"/>
  <c r="N96" i="1"/>
  <c r="N92" i="1"/>
  <c r="N88" i="1"/>
  <c r="N84" i="1"/>
  <c r="N31" i="9" s="1"/>
  <c r="Z137" i="9" s="1"/>
  <c r="N80" i="1"/>
  <c r="N76" i="1"/>
  <c r="N72" i="1"/>
  <c r="N68" i="1"/>
  <c r="N64" i="1"/>
  <c r="N60" i="1"/>
  <c r="N56" i="1"/>
  <c r="N52" i="1"/>
  <c r="N48" i="1"/>
  <c r="N44" i="1"/>
  <c r="N102" i="1"/>
  <c r="N98" i="1"/>
  <c r="N94" i="1"/>
  <c r="N90" i="1"/>
  <c r="N86" i="1"/>
  <c r="N82" i="1"/>
  <c r="N78" i="1"/>
  <c r="N74" i="1"/>
  <c r="N70" i="1"/>
  <c r="N66" i="1"/>
  <c r="N62" i="1"/>
  <c r="N58" i="1"/>
  <c r="N54" i="1"/>
  <c r="N50" i="1"/>
  <c r="N46" i="1"/>
  <c r="N42" i="1"/>
  <c r="N95" i="1"/>
  <c r="N87" i="1"/>
  <c r="N101" i="1"/>
  <c r="N89" i="1"/>
  <c r="N77" i="1"/>
  <c r="N73" i="1"/>
  <c r="N57" i="1"/>
  <c r="N53" i="1"/>
  <c r="N45" i="1"/>
  <c r="N41" i="1"/>
  <c r="N79" i="1"/>
  <c r="N71" i="1"/>
  <c r="N63" i="1"/>
  <c r="N55" i="1"/>
  <c r="N47" i="1"/>
  <c r="N40" i="1"/>
  <c r="U63" i="9"/>
  <c r="N36" i="1"/>
  <c r="U57" i="9"/>
  <c r="N32" i="1"/>
  <c r="U51" i="9"/>
  <c r="N28" i="1"/>
  <c r="U43" i="9"/>
  <c r="N24" i="1"/>
  <c r="U37" i="9"/>
  <c r="N20" i="1"/>
  <c r="U31" i="9"/>
  <c r="N16" i="1"/>
  <c r="U23" i="9"/>
  <c r="N12" i="1"/>
  <c r="U17" i="9"/>
  <c r="N8" i="1"/>
  <c r="U11" i="9"/>
  <c r="N5" i="1"/>
  <c r="U6" i="9"/>
  <c r="N37" i="1"/>
  <c r="U58" i="9"/>
  <c r="N33" i="1"/>
  <c r="U52" i="9"/>
  <c r="N29" i="1"/>
  <c r="U46" i="9"/>
  <c r="N25" i="1"/>
  <c r="U38" i="9"/>
  <c r="N21" i="1"/>
  <c r="U32" i="9"/>
  <c r="N17" i="1"/>
  <c r="U26" i="9"/>
  <c r="N11" i="1"/>
  <c r="U16" i="9"/>
  <c r="N7" i="1"/>
  <c r="U8" i="9"/>
  <c r="N38" i="1"/>
  <c r="U61" i="9"/>
  <c r="N34" i="1"/>
  <c r="U53" i="9"/>
  <c r="N30" i="1"/>
  <c r="U47" i="9"/>
  <c r="N26" i="1"/>
  <c r="U41" i="9"/>
  <c r="N22" i="1"/>
  <c r="U33" i="9"/>
  <c r="N18" i="1"/>
  <c r="U27" i="9"/>
  <c r="N14" i="1"/>
  <c r="U21" i="9"/>
  <c r="N10" i="1"/>
  <c r="U13" i="9"/>
  <c r="N6" i="1"/>
  <c r="U7" i="9"/>
  <c r="N39" i="1"/>
  <c r="U62" i="9"/>
  <c r="N35" i="1"/>
  <c r="U56" i="9"/>
  <c r="N31" i="1"/>
  <c r="U48" i="9"/>
  <c r="N27" i="1"/>
  <c r="U42" i="9"/>
  <c r="N23" i="1"/>
  <c r="U36" i="9"/>
  <c r="N19" i="1"/>
  <c r="U28" i="9"/>
  <c r="N13" i="1"/>
  <c r="U18" i="9"/>
  <c r="N9" i="1"/>
  <c r="U12" i="9"/>
  <c r="N20" i="9"/>
  <c r="Z82" i="9" s="1"/>
  <c r="N56" i="5"/>
  <c r="N60" i="5"/>
  <c r="N64" i="5"/>
  <c r="N68" i="5"/>
  <c r="N72" i="5"/>
  <c r="N76" i="5"/>
  <c r="N6" i="5"/>
  <c r="N8" i="5"/>
  <c r="N10" i="5"/>
  <c r="N12" i="5"/>
  <c r="N14" i="5"/>
  <c r="N16" i="5"/>
  <c r="N18" i="5"/>
  <c r="N20" i="5"/>
  <c r="N22" i="5"/>
  <c r="N24" i="5"/>
  <c r="N26" i="5"/>
  <c r="N28" i="5"/>
  <c r="N30" i="5"/>
  <c r="N32" i="5"/>
  <c r="N34" i="5"/>
  <c r="N36" i="5"/>
  <c r="N38" i="5"/>
  <c r="N40" i="5"/>
  <c r="N42" i="5"/>
  <c r="N44" i="5"/>
  <c r="N46" i="5"/>
  <c r="N48" i="5"/>
  <c r="N50" i="5"/>
  <c r="N52" i="5"/>
  <c r="N55" i="5"/>
  <c r="N59" i="5"/>
  <c r="N63" i="5"/>
  <c r="N67" i="5"/>
  <c r="N71" i="5"/>
  <c r="N75" i="5"/>
  <c r="N78" i="5"/>
  <c r="N80" i="5"/>
  <c r="N82" i="5"/>
  <c r="N84" i="5"/>
  <c r="N86" i="5"/>
  <c r="N88" i="5"/>
  <c r="N90" i="5"/>
  <c r="N92" i="5"/>
  <c r="N94" i="5"/>
  <c r="N96" i="5"/>
  <c r="N98" i="5"/>
  <c r="N100" i="5"/>
  <c r="N102" i="5"/>
  <c r="N104" i="5"/>
  <c r="N54" i="5"/>
  <c r="N58" i="5"/>
  <c r="N62" i="5"/>
  <c r="N66" i="5"/>
  <c r="N70" i="5"/>
  <c r="N74" i="5"/>
  <c r="N5" i="5"/>
  <c r="N7" i="5"/>
  <c r="N9" i="5"/>
  <c r="N11" i="5"/>
  <c r="N13" i="5"/>
  <c r="N15" i="5"/>
  <c r="N17" i="5"/>
  <c r="N19" i="5"/>
  <c r="N21" i="5"/>
  <c r="N23" i="5"/>
  <c r="N25" i="5"/>
  <c r="N27" i="5"/>
  <c r="N29" i="5"/>
  <c r="N31" i="5"/>
  <c r="N33" i="5"/>
  <c r="N35" i="5"/>
  <c r="N37" i="5"/>
  <c r="N39" i="5"/>
  <c r="N41" i="5"/>
  <c r="N43" i="5"/>
  <c r="N45" i="5"/>
  <c r="N47" i="5"/>
  <c r="N49" i="5"/>
  <c r="N51" i="5"/>
  <c r="N53" i="5"/>
  <c r="N61" i="5"/>
  <c r="N65" i="5"/>
  <c r="N69" i="5"/>
  <c r="N73" i="5"/>
  <c r="N77" i="5"/>
  <c r="N79" i="5"/>
  <c r="N81" i="5"/>
  <c r="N83" i="5"/>
  <c r="N85" i="5"/>
  <c r="N87" i="5"/>
  <c r="N89" i="5"/>
  <c r="N91" i="5"/>
  <c r="N93" i="5"/>
  <c r="N95" i="5"/>
  <c r="N97" i="5"/>
  <c r="N99" i="5"/>
  <c r="N101" i="5"/>
  <c r="N103" i="5"/>
  <c r="N29" i="9" l="1"/>
  <c r="Z127" i="9" s="1"/>
  <c r="N24" i="9"/>
  <c r="Z102" i="9" s="1"/>
  <c r="X16" i="9"/>
  <c r="U11" i="1"/>
  <c r="U21" i="1"/>
  <c r="X46" i="9"/>
  <c r="U29" i="1"/>
  <c r="U37" i="1"/>
  <c r="X11" i="9"/>
  <c r="U8" i="1"/>
  <c r="U16" i="1"/>
  <c r="U24" i="1"/>
  <c r="X51" i="9"/>
  <c r="U32" i="1"/>
  <c r="U40" i="1"/>
  <c r="U71" i="1"/>
  <c r="X116" i="9"/>
  <c r="U53" i="1"/>
  <c r="X86" i="9"/>
  <c r="U89" i="1"/>
  <c r="X146" i="9"/>
  <c r="U42" i="1"/>
  <c r="X67" i="9"/>
  <c r="U58" i="1"/>
  <c r="X93" i="9"/>
  <c r="U74" i="1"/>
  <c r="X121" i="9"/>
  <c r="U90" i="1"/>
  <c r="X147" i="9"/>
  <c r="U44" i="1"/>
  <c r="X71" i="9"/>
  <c r="U60" i="1"/>
  <c r="X97" i="9"/>
  <c r="U76" i="1"/>
  <c r="X123" i="9"/>
  <c r="U92" i="1"/>
  <c r="X151" i="9"/>
  <c r="X22" i="9"/>
  <c r="U15" i="1"/>
  <c r="U69" i="1"/>
  <c r="X112" i="9"/>
  <c r="U97" i="1"/>
  <c r="U67" i="1"/>
  <c r="X108" i="9"/>
  <c r="U99" i="1"/>
  <c r="U34" i="1"/>
  <c r="N19" i="9"/>
  <c r="Z77" i="9" s="1"/>
  <c r="U47" i="1"/>
  <c r="X76" i="9"/>
  <c r="U79" i="1"/>
  <c r="X128" i="9"/>
  <c r="U57" i="1"/>
  <c r="X92" i="9"/>
  <c r="U101" i="1"/>
  <c r="U46" i="1"/>
  <c r="X73" i="9"/>
  <c r="U62" i="1"/>
  <c r="X101" i="9"/>
  <c r="U78" i="1"/>
  <c r="X127" i="9"/>
  <c r="U94" i="1"/>
  <c r="X153" i="9"/>
  <c r="U48" i="1"/>
  <c r="X77" i="9"/>
  <c r="U64" i="1"/>
  <c r="X103" i="9"/>
  <c r="U80" i="1"/>
  <c r="X131" i="9"/>
  <c r="U96" i="1"/>
  <c r="U49" i="1"/>
  <c r="X78" i="9"/>
  <c r="U81" i="1"/>
  <c r="X132" i="9"/>
  <c r="U43" i="1"/>
  <c r="X68" i="9"/>
  <c r="U75" i="1"/>
  <c r="X122" i="9"/>
  <c r="U103" i="1"/>
  <c r="U97" i="5"/>
  <c r="U89" i="5"/>
  <c r="U81" i="5"/>
  <c r="U69" i="5"/>
  <c r="U51" i="5"/>
  <c r="U43" i="5"/>
  <c r="U35" i="5"/>
  <c r="U27" i="5"/>
  <c r="U19" i="5"/>
  <c r="U11" i="5"/>
  <c r="U74" i="5"/>
  <c r="U58" i="5"/>
  <c r="U100" i="5"/>
  <c r="U92" i="5"/>
  <c r="U84" i="5"/>
  <c r="U75" i="5"/>
  <c r="U59" i="5"/>
  <c r="U48" i="5"/>
  <c r="U40" i="5"/>
  <c r="U32" i="5"/>
  <c r="U24" i="5"/>
  <c r="U16" i="5"/>
  <c r="U8" i="5"/>
  <c r="U68" i="5"/>
  <c r="U103" i="5"/>
  <c r="U95" i="5"/>
  <c r="U87" i="5"/>
  <c r="U79" i="5"/>
  <c r="U65" i="5"/>
  <c r="U49" i="5"/>
  <c r="U41" i="5"/>
  <c r="U33" i="5"/>
  <c r="U25" i="5"/>
  <c r="U17" i="5"/>
  <c r="U9" i="5"/>
  <c r="U70" i="5"/>
  <c r="U54" i="5"/>
  <c r="U98" i="5"/>
  <c r="U90" i="5"/>
  <c r="U82" i="5"/>
  <c r="U71" i="5"/>
  <c r="U55" i="5"/>
  <c r="U46" i="5"/>
  <c r="U38" i="5"/>
  <c r="U30" i="5"/>
  <c r="U22" i="5"/>
  <c r="U14" i="5"/>
  <c r="U6" i="5"/>
  <c r="U64" i="5"/>
  <c r="U101" i="5"/>
  <c r="U93" i="5"/>
  <c r="U85" i="5"/>
  <c r="U77" i="5"/>
  <c r="U61" i="5"/>
  <c r="U47" i="5"/>
  <c r="U39" i="5"/>
  <c r="U31" i="5"/>
  <c r="U23" i="5"/>
  <c r="U15" i="5"/>
  <c r="U7" i="5"/>
  <c r="U66" i="5"/>
  <c r="U104" i="5"/>
  <c r="U96" i="5"/>
  <c r="U88" i="5"/>
  <c r="U80" i="5"/>
  <c r="U67" i="5"/>
  <c r="U52" i="5"/>
  <c r="U44" i="5"/>
  <c r="U36" i="5"/>
  <c r="U28" i="5"/>
  <c r="U20" i="5"/>
  <c r="U12" i="5"/>
  <c r="U76" i="5"/>
  <c r="U60" i="5"/>
  <c r="U13" i="1"/>
  <c r="X36" i="9"/>
  <c r="U23" i="1"/>
  <c r="U31" i="1"/>
  <c r="U39" i="1"/>
  <c r="U10" i="1"/>
  <c r="U18" i="1"/>
  <c r="X41" i="9"/>
  <c r="U26" i="1"/>
  <c r="U99" i="5"/>
  <c r="U91" i="5"/>
  <c r="U83" i="5"/>
  <c r="U73" i="5"/>
  <c r="U53" i="5"/>
  <c r="U45" i="5"/>
  <c r="U37" i="5"/>
  <c r="U29" i="5"/>
  <c r="U21" i="5"/>
  <c r="U13" i="5"/>
  <c r="U5" i="5"/>
  <c r="U62" i="5"/>
  <c r="U102" i="5"/>
  <c r="U94" i="5"/>
  <c r="U86" i="5"/>
  <c r="U78" i="5"/>
  <c r="U63" i="5"/>
  <c r="U50" i="5"/>
  <c r="U42" i="5"/>
  <c r="U34" i="5"/>
  <c r="U26" i="5"/>
  <c r="U18" i="5"/>
  <c r="U10" i="5"/>
  <c r="U72" i="5"/>
  <c r="U56" i="5"/>
  <c r="U7" i="1"/>
  <c r="X26" i="9"/>
  <c r="U17" i="1"/>
  <c r="U25" i="1"/>
  <c r="U33" i="1"/>
  <c r="X6" i="9"/>
  <c r="U5" i="1"/>
  <c r="U12" i="1"/>
  <c r="X31" i="9"/>
  <c r="U20" i="1"/>
  <c r="U28" i="1"/>
  <c r="U36" i="1"/>
  <c r="U55" i="1"/>
  <c r="X88" i="9"/>
  <c r="U41" i="1"/>
  <c r="X66" i="9"/>
  <c r="U73" i="1"/>
  <c r="X118" i="9"/>
  <c r="U87" i="1"/>
  <c r="X142" i="9"/>
  <c r="U50" i="1"/>
  <c r="X81" i="9"/>
  <c r="U66" i="1"/>
  <c r="X107" i="9"/>
  <c r="U82" i="1"/>
  <c r="X133" i="9"/>
  <c r="U98" i="1"/>
  <c r="U52" i="1"/>
  <c r="X83" i="9"/>
  <c r="U68" i="1"/>
  <c r="X111" i="9"/>
  <c r="U84" i="1"/>
  <c r="X137" i="9"/>
  <c r="U100" i="1"/>
  <c r="U61" i="1"/>
  <c r="X98" i="9"/>
  <c r="U85" i="1"/>
  <c r="X138" i="9"/>
  <c r="U51" i="1"/>
  <c r="X82" i="9"/>
  <c r="U83" i="1"/>
  <c r="X136" i="9"/>
  <c r="U9" i="1"/>
  <c r="U19" i="1"/>
  <c r="U27" i="1"/>
  <c r="X56" i="9"/>
  <c r="U35" i="1"/>
  <c r="U6" i="1"/>
  <c r="X21" i="9"/>
  <c r="U14" i="1"/>
  <c r="U22" i="1"/>
  <c r="U30" i="1"/>
  <c r="X61" i="9"/>
  <c r="U38" i="1"/>
  <c r="U63" i="1"/>
  <c r="X102" i="9"/>
  <c r="U45" i="1"/>
  <c r="X72" i="9"/>
  <c r="U77" i="1"/>
  <c r="X126" i="9"/>
  <c r="U95" i="1"/>
  <c r="U54" i="1"/>
  <c r="X87" i="9"/>
  <c r="U70" i="1"/>
  <c r="X113" i="9"/>
  <c r="U86" i="1"/>
  <c r="X141" i="9"/>
  <c r="U102" i="1"/>
  <c r="U56" i="1"/>
  <c r="X91" i="9"/>
  <c r="U72" i="1"/>
  <c r="X117" i="9"/>
  <c r="U88" i="1"/>
  <c r="X143" i="9"/>
  <c r="U104" i="1"/>
  <c r="U65" i="1"/>
  <c r="X106" i="9"/>
  <c r="U93" i="1"/>
  <c r="X152" i="9"/>
  <c r="U59" i="1"/>
  <c r="X96" i="9"/>
  <c r="U91" i="1"/>
  <c r="X148" i="9"/>
  <c r="U57" i="5"/>
  <c r="N23" i="9"/>
  <c r="Z97" i="9" s="1"/>
  <c r="N34" i="9"/>
  <c r="Z152" i="9" s="1"/>
  <c r="N6" i="9"/>
  <c r="Z12" i="9" s="1"/>
  <c r="N7" i="9"/>
  <c r="Z17" i="9" s="1"/>
  <c r="N9" i="9"/>
  <c r="Z27" i="9" s="1"/>
  <c r="N12" i="9"/>
  <c r="Z42" i="9" s="1"/>
  <c r="N13" i="9"/>
  <c r="Z47" i="9" s="1"/>
  <c r="N5" i="9"/>
  <c r="Z7" i="9" s="1"/>
  <c r="N10" i="9"/>
  <c r="Z32" i="9" s="1"/>
  <c r="N14" i="9"/>
  <c r="Z52" i="9" s="1"/>
  <c r="N26" i="9"/>
  <c r="Z112" i="9" s="1"/>
  <c r="N18" i="9"/>
  <c r="Z72" i="9" s="1"/>
  <c r="N28" i="9"/>
  <c r="Z122" i="9" s="1"/>
  <c r="N25" i="9"/>
  <c r="Z107" i="9" s="1"/>
  <c r="N32" i="9"/>
  <c r="Z142" i="9" s="1"/>
  <c r="N30" i="9"/>
  <c r="Z132" i="9" s="1"/>
  <c r="N22" i="9"/>
  <c r="Z92" i="9" s="1"/>
  <c r="N21" i="9"/>
  <c r="Z87" i="9" s="1"/>
  <c r="N17" i="9"/>
  <c r="Z67" i="9" s="1"/>
  <c r="N33" i="9"/>
  <c r="Z147" i="9" s="1"/>
  <c r="N27" i="9"/>
  <c r="Z117" i="9" s="1"/>
  <c r="N16" i="9"/>
  <c r="Z62" i="9" s="1"/>
  <c r="N11" i="9"/>
  <c r="Z37" i="9" s="1"/>
  <c r="N8" i="9"/>
  <c r="Z22" i="9" s="1"/>
  <c r="N15" i="9"/>
  <c r="Z57" i="9" s="1"/>
  <c r="X12" i="9"/>
  <c r="X18" i="9"/>
  <c r="X28" i="9"/>
  <c r="X42" i="9"/>
  <c r="X48" i="9"/>
  <c r="X62" i="9"/>
  <c r="X7" i="9"/>
  <c r="X13" i="9"/>
  <c r="X27" i="9"/>
  <c r="X33" i="9"/>
  <c r="X47" i="9"/>
  <c r="X53" i="9"/>
  <c r="X8" i="9"/>
  <c r="X32" i="9"/>
  <c r="X38" i="9"/>
  <c r="X52" i="9"/>
  <c r="X58" i="9"/>
  <c r="X17" i="9"/>
  <c r="X23" i="9"/>
  <c r="X37" i="9"/>
  <c r="X43" i="9"/>
  <c r="X57" i="9"/>
  <c r="X63" i="9"/>
  <c r="O12" i="9" l="1"/>
  <c r="O11" i="9"/>
  <c r="O19" i="9"/>
  <c r="O14" i="9"/>
  <c r="O21" i="9"/>
  <c r="O34" i="9"/>
  <c r="O17" i="9"/>
  <c r="O30" i="9"/>
  <c r="O20" i="9"/>
  <c r="O22" i="9"/>
  <c r="O33" i="9"/>
  <c r="O32" i="9"/>
  <c r="O23" i="9"/>
  <c r="O5" i="9"/>
  <c r="O7" i="9"/>
  <c r="O8" i="9"/>
  <c r="O26" i="9"/>
  <c r="O18" i="9"/>
  <c r="O6" i="9"/>
  <c r="O25" i="9"/>
  <c r="O9" i="9"/>
  <c r="O24" i="9"/>
  <c r="O31" i="9"/>
  <c r="O15" i="9"/>
  <c r="O10" i="9"/>
  <c r="O29" i="9"/>
  <c r="O13" i="9"/>
  <c r="O28" i="9"/>
  <c r="O16" i="9"/>
  <c r="O27" i="9"/>
  <c r="B87" i="6"/>
  <c r="C51" i="6"/>
  <c r="D10" i="6"/>
  <c r="B57" i="6"/>
  <c r="C81" i="6"/>
  <c r="B12" i="6"/>
  <c r="E40" i="6"/>
  <c r="E3" i="6"/>
  <c r="B53" i="6"/>
  <c r="D14" i="6"/>
  <c r="E11" i="6"/>
  <c r="B79" i="6"/>
  <c r="D65" i="6"/>
  <c r="D44" i="6"/>
  <c r="B27" i="6"/>
  <c r="B41" i="6"/>
  <c r="D77" i="6"/>
  <c r="B35" i="6"/>
  <c r="E80" i="6"/>
  <c r="B8" i="6"/>
  <c r="C15" i="6"/>
  <c r="E52" i="6"/>
  <c r="B71" i="6"/>
  <c r="E87" i="6"/>
  <c r="E13" i="6"/>
  <c r="E38" i="6"/>
  <c r="E6" i="6"/>
  <c r="C75" i="6"/>
  <c r="E83" i="6"/>
  <c r="D3" i="6"/>
  <c r="D54" i="6"/>
  <c r="E76" i="6"/>
  <c r="B28" i="6"/>
  <c r="C23" i="6"/>
  <c r="E33" i="6"/>
  <c r="B82" i="6"/>
  <c r="B45" i="6"/>
  <c r="C12" i="6"/>
  <c r="B56" i="6"/>
  <c r="B11" i="6"/>
  <c r="E53" i="6"/>
  <c r="D96" i="6"/>
  <c r="E69" i="6"/>
  <c r="D93" i="6"/>
  <c r="E65" i="6"/>
  <c r="E82" i="6"/>
  <c r="C25" i="6"/>
  <c r="C21" i="6"/>
  <c r="B18" i="6"/>
  <c r="E97" i="6"/>
  <c r="B67" i="6"/>
  <c r="E5" i="6"/>
  <c r="E96" i="6"/>
  <c r="C57" i="6"/>
  <c r="C40" i="6"/>
  <c r="D4" i="6"/>
  <c r="C5" i="6"/>
  <c r="B42" i="6"/>
  <c r="E94" i="6"/>
  <c r="C27" i="6"/>
  <c r="E49" i="6"/>
  <c r="C64" i="6"/>
  <c r="E70" i="6"/>
  <c r="E30" i="6"/>
  <c r="E74" i="6"/>
  <c r="B65" i="6"/>
  <c r="C88" i="6"/>
  <c r="E95" i="6"/>
  <c r="B61" i="6"/>
  <c r="C20" i="6"/>
  <c r="E57" i="6"/>
  <c r="D99" i="6"/>
  <c r="E41" i="6"/>
  <c r="B68" i="6"/>
  <c r="D31" i="6"/>
  <c r="C49" i="6"/>
  <c r="D57" i="6"/>
  <c r="C71" i="6"/>
  <c r="E28" i="6"/>
  <c r="E8" i="6"/>
  <c r="E102" i="6"/>
  <c r="C13" i="6"/>
  <c r="C99" i="6"/>
  <c r="E29" i="6"/>
  <c r="D32" i="6"/>
  <c r="D37" i="6"/>
  <c r="B22" i="6"/>
  <c r="E92" i="6"/>
  <c r="B30" i="6"/>
  <c r="C77" i="6"/>
  <c r="D100" i="6"/>
  <c r="E10" i="6"/>
  <c r="B81" i="6"/>
  <c r="B91" i="6"/>
  <c r="D12" i="6"/>
  <c r="B76" i="6"/>
  <c r="C63" i="6"/>
  <c r="D101" i="6"/>
  <c r="B39" i="6"/>
  <c r="C56" i="6"/>
  <c r="E68" i="6"/>
  <c r="D30" i="6"/>
  <c r="D33" i="6"/>
  <c r="C100" i="6"/>
  <c r="D73" i="6"/>
  <c r="D68" i="6"/>
  <c r="D24" i="6"/>
  <c r="D79" i="6"/>
  <c r="C47" i="6"/>
  <c r="E36" i="6"/>
  <c r="D6" i="6"/>
  <c r="D7" i="6"/>
  <c r="C72" i="6"/>
  <c r="E31" i="6"/>
  <c r="B29" i="6"/>
  <c r="D67" i="6"/>
  <c r="D84" i="6"/>
  <c r="E24" i="6"/>
  <c r="C35" i="6"/>
  <c r="B83" i="6"/>
  <c r="E60" i="6"/>
  <c r="E62" i="6"/>
  <c r="C80" i="6"/>
  <c r="E64" i="6"/>
  <c r="B36" i="6"/>
  <c r="E90" i="6"/>
  <c r="D92" i="6"/>
  <c r="D98" i="6"/>
  <c r="B74" i="6"/>
  <c r="B92" i="6"/>
  <c r="B14" i="6"/>
  <c r="E39" i="6"/>
  <c r="C10" i="6"/>
  <c r="D5" i="6"/>
  <c r="D48" i="6"/>
  <c r="E26" i="6"/>
  <c r="D95" i="6"/>
  <c r="B60" i="6"/>
  <c r="D21" i="6"/>
  <c r="E47" i="6"/>
  <c r="E17" i="6"/>
  <c r="C14" i="6"/>
  <c r="D51" i="6"/>
  <c r="E27" i="6"/>
  <c r="D89" i="6"/>
  <c r="E42" i="6"/>
  <c r="D72" i="6"/>
  <c r="C94" i="6"/>
  <c r="E93" i="6"/>
  <c r="B62" i="6"/>
  <c r="D80" i="6"/>
  <c r="D28" i="6"/>
  <c r="D16" i="6"/>
  <c r="E99" i="6"/>
  <c r="C46" i="6"/>
  <c r="E16" i="6"/>
  <c r="B25" i="6"/>
  <c r="B13" i="6"/>
  <c r="E20" i="6"/>
  <c r="B47" i="6"/>
  <c r="C89" i="6"/>
  <c r="B59" i="6"/>
  <c r="D97" i="6"/>
  <c r="B75" i="6"/>
  <c r="C53" i="6"/>
  <c r="D45" i="6"/>
  <c r="B49" i="6"/>
  <c r="B94" i="6"/>
  <c r="E35" i="6"/>
  <c r="E77" i="6"/>
  <c r="B52" i="6"/>
  <c r="E44" i="6"/>
  <c r="E73" i="6"/>
  <c r="B20" i="6"/>
  <c r="C78" i="6"/>
  <c r="E15" i="6"/>
  <c r="B10" i="6"/>
  <c r="E19" i="6"/>
  <c r="B72" i="6"/>
  <c r="B96" i="6"/>
  <c r="C43" i="6"/>
  <c r="B64" i="6"/>
  <c r="C16" i="6"/>
  <c r="E43" i="6"/>
  <c r="E78" i="6"/>
  <c r="E59" i="6"/>
  <c r="B101" i="6"/>
  <c r="C69" i="6"/>
  <c r="E12" i="6"/>
  <c r="E23" i="6"/>
  <c r="D27" i="6"/>
  <c r="C62" i="6"/>
  <c r="C82" i="6"/>
  <c r="D70" i="6"/>
  <c r="E46" i="6"/>
  <c r="D47" i="6"/>
  <c r="D53" i="6"/>
  <c r="C74" i="6"/>
  <c r="D11" i="6"/>
  <c r="D58" i="6"/>
  <c r="B38" i="6"/>
  <c r="D59" i="6"/>
  <c r="C70" i="6"/>
  <c r="C65" i="6"/>
  <c r="D82" i="6"/>
  <c r="C83" i="6"/>
  <c r="E58" i="6"/>
  <c r="E79" i="6"/>
  <c r="B32" i="6"/>
  <c r="C19" i="6"/>
  <c r="D74" i="6"/>
  <c r="B90" i="6"/>
  <c r="B58" i="6"/>
  <c r="B78" i="6"/>
  <c r="C87" i="6"/>
  <c r="C34" i="6"/>
  <c r="C84" i="6"/>
  <c r="B33" i="6"/>
  <c r="D41" i="6"/>
  <c r="E55" i="6"/>
  <c r="C102" i="6"/>
  <c r="B3" i="6"/>
  <c r="C30" i="6"/>
  <c r="D81" i="6"/>
  <c r="B40" i="6"/>
  <c r="C79" i="6"/>
  <c r="D9" i="6"/>
  <c r="C85" i="6"/>
  <c r="C22" i="6"/>
  <c r="D85" i="9"/>
  <c r="C45" i="6"/>
  <c r="B46" i="6"/>
  <c r="E32" i="6"/>
  <c r="D35" i="6"/>
  <c r="C37" i="6"/>
  <c r="D102" i="6"/>
  <c r="B34" i="6"/>
  <c r="B44" i="6"/>
  <c r="B55" i="6"/>
  <c r="B5" i="6"/>
  <c r="E81" i="6"/>
  <c r="B26" i="6"/>
  <c r="B16" i="6"/>
  <c r="B43" i="6"/>
  <c r="C48" i="6"/>
  <c r="B86" i="6"/>
  <c r="E75" i="6"/>
  <c r="D62" i="6"/>
  <c r="C50" i="6"/>
  <c r="E4" i="6"/>
  <c r="E50" i="6"/>
  <c r="C73" i="6"/>
  <c r="C11" i="6"/>
  <c r="C68" i="6"/>
  <c r="D60" i="6"/>
  <c r="B73" i="6"/>
  <c r="E54" i="6"/>
  <c r="D5" i="9"/>
  <c r="E86" i="6"/>
  <c r="C86" i="6"/>
  <c r="C29" i="6"/>
  <c r="B7" i="6"/>
  <c r="B95" i="6"/>
  <c r="E67" i="6"/>
  <c r="C55" i="6"/>
  <c r="E14" i="6"/>
  <c r="D15" i="9"/>
  <c r="C98" i="6"/>
  <c r="E72" i="6"/>
  <c r="D78" i="6"/>
  <c r="B69" i="6"/>
  <c r="C76" i="6"/>
  <c r="D90" i="6"/>
  <c r="C18" i="6"/>
  <c r="E89" i="6"/>
  <c r="D10" i="9"/>
  <c r="C39" i="6"/>
  <c r="C36" i="6"/>
  <c r="B99" i="6"/>
  <c r="E22" i="6"/>
  <c r="B66" i="6"/>
  <c r="C59" i="6"/>
  <c r="E21" i="6"/>
  <c r="D64" i="6"/>
  <c r="D26" i="6"/>
  <c r="B88" i="6"/>
  <c r="C67" i="6"/>
  <c r="D23" i="6"/>
  <c r="E45" i="6"/>
  <c r="C101" i="6"/>
  <c r="D56" i="6"/>
  <c r="E85" i="6"/>
  <c r="E9" i="6"/>
  <c r="D36" i="6"/>
  <c r="C41" i="6"/>
  <c r="B80" i="6"/>
  <c r="D46" i="6"/>
  <c r="C92" i="6"/>
  <c r="B98" i="6"/>
  <c r="C95" i="6"/>
  <c r="B24" i="6"/>
  <c r="E51" i="6"/>
  <c r="B37" i="6"/>
  <c r="D55" i="9"/>
  <c r="D80" i="9"/>
  <c r="D35" i="9"/>
  <c r="C38" i="6"/>
  <c r="C54" i="6"/>
  <c r="E66" i="6"/>
  <c r="C91" i="6"/>
  <c r="B84" i="6"/>
  <c r="E71" i="6"/>
  <c r="D20" i="6"/>
  <c r="B100" i="6"/>
  <c r="D18" i="6"/>
  <c r="D75" i="6"/>
  <c r="B102" i="6"/>
  <c r="D29" i="6"/>
  <c r="D52" i="6"/>
  <c r="D75" i="9"/>
  <c r="C3" i="6"/>
  <c r="E84" i="6"/>
  <c r="D22" i="6"/>
  <c r="D90" i="9"/>
  <c r="C8" i="6"/>
  <c r="D88" i="6"/>
  <c r="C26" i="6"/>
  <c r="B54" i="6"/>
  <c r="D42" i="6"/>
  <c r="C28" i="6"/>
  <c r="B63" i="6"/>
  <c r="B17" i="6"/>
  <c r="B51" i="6"/>
  <c r="D38" i="6"/>
  <c r="B77" i="6"/>
  <c r="D43" i="6"/>
  <c r="B23" i="6"/>
  <c r="E98" i="6"/>
  <c r="E88" i="6"/>
  <c r="B97" i="6"/>
  <c r="E18" i="6"/>
  <c r="D86" i="6"/>
  <c r="D66" i="6"/>
  <c r="C24" i="6"/>
  <c r="E7" i="6"/>
  <c r="C4" i="6"/>
  <c r="D83" i="6"/>
  <c r="E101" i="6"/>
  <c r="C96" i="6"/>
  <c r="C9" i="6"/>
  <c r="B15" i="6"/>
  <c r="E34" i="6"/>
  <c r="B21" i="6"/>
  <c r="E37" i="6"/>
  <c r="E56" i="6"/>
  <c r="C7" i="6"/>
  <c r="C93" i="6"/>
  <c r="B31" i="6"/>
  <c r="D110" i="9"/>
  <c r="D87" i="6"/>
  <c r="D13" i="6"/>
  <c r="D34" i="6"/>
  <c r="D49" i="6"/>
  <c r="C52" i="6"/>
  <c r="D85" i="6"/>
  <c r="D50" i="6"/>
  <c r="B9" i="6"/>
  <c r="D60" i="9"/>
  <c r="C66" i="6"/>
  <c r="E63" i="6"/>
  <c r="D15" i="6"/>
  <c r="E91" i="6"/>
  <c r="D69" i="6"/>
  <c r="D94" i="6"/>
  <c r="B19" i="6"/>
  <c r="D8" i="6"/>
  <c r="B6" i="6"/>
  <c r="B85" i="6"/>
  <c r="D40" i="6"/>
  <c r="D61" i="6"/>
  <c r="C33" i="6"/>
  <c r="E61" i="6"/>
  <c r="C61" i="6"/>
  <c r="C58" i="6"/>
  <c r="D19" i="6"/>
  <c r="D55" i="6"/>
  <c r="C31" i="6"/>
  <c r="B4" i="6"/>
  <c r="D39" i="6"/>
  <c r="D25" i="6"/>
  <c r="B89" i="6"/>
  <c r="C44" i="6"/>
  <c r="D91" i="6"/>
  <c r="D71" i="6"/>
  <c r="C32" i="6"/>
  <c r="D76" i="6"/>
  <c r="D100" i="9"/>
  <c r="C42" i="6"/>
  <c r="C6" i="6"/>
  <c r="E25" i="6"/>
  <c r="B70" i="6"/>
  <c r="C97" i="6"/>
  <c r="C60" i="6"/>
  <c r="D17" i="6"/>
  <c r="E100" i="6"/>
  <c r="B50" i="6"/>
  <c r="C17" i="6"/>
  <c r="B48" i="6"/>
  <c r="D63" i="6"/>
  <c r="E48" i="6"/>
  <c r="B93" i="6"/>
  <c r="C90" i="6"/>
  <c r="D95" i="9"/>
  <c r="D115" i="9"/>
  <c r="D145" i="9"/>
  <c r="D130" i="9"/>
  <c r="D105" i="9"/>
  <c r="D65" i="9"/>
  <c r="D125" i="9"/>
  <c r="D140" i="9"/>
  <c r="D150" i="9"/>
  <c r="D45" i="9"/>
  <c r="D40" i="9"/>
  <c r="D20" i="9"/>
  <c r="D120" i="9"/>
  <c r="D70" i="9"/>
  <c r="D135" i="9"/>
  <c r="D25" i="9"/>
  <c r="D30" i="9"/>
  <c r="D50" i="9"/>
  <c r="F48" i="6" l="1"/>
  <c r="F100" i="6"/>
  <c r="F25" i="6"/>
  <c r="F61" i="6"/>
  <c r="F91" i="6"/>
  <c r="F63" i="6"/>
  <c r="F56" i="6"/>
  <c r="F37" i="6"/>
  <c r="F34" i="6"/>
  <c r="F101" i="6"/>
  <c r="F7" i="6"/>
  <c r="F18" i="6"/>
  <c r="F88" i="6"/>
  <c r="F98" i="6"/>
  <c r="F84" i="6"/>
  <c r="F71" i="6"/>
  <c r="F66" i="6"/>
  <c r="F51" i="6"/>
  <c r="F9" i="6"/>
  <c r="F85" i="6"/>
  <c r="F45" i="6"/>
  <c r="F21" i="6"/>
  <c r="F22" i="6"/>
  <c r="F89" i="6"/>
  <c r="F72" i="6"/>
  <c r="F14" i="6"/>
  <c r="F67" i="6"/>
  <c r="F86" i="6"/>
  <c r="F54" i="6"/>
  <c r="F50" i="6"/>
  <c r="F4" i="6"/>
  <c r="F75" i="6"/>
  <c r="F81" i="6"/>
  <c r="F32" i="6"/>
  <c r="F55" i="6"/>
  <c r="F79" i="6"/>
  <c r="F58" i="6"/>
  <c r="F46" i="6"/>
  <c r="F23" i="6"/>
  <c r="F12" i="6"/>
  <c r="F59" i="6"/>
  <c r="F78" i="6"/>
  <c r="F43" i="6"/>
  <c r="F19" i="6"/>
  <c r="F15" i="6"/>
  <c r="F73" i="6"/>
  <c r="F44" i="6"/>
  <c r="F77" i="6"/>
  <c r="F35" i="6"/>
  <c r="F20" i="6"/>
  <c r="F16" i="6"/>
  <c r="F99" i="6"/>
  <c r="F93" i="6"/>
  <c r="F42" i="6"/>
  <c r="F27" i="6"/>
  <c r="F17" i="6"/>
  <c r="F47" i="6"/>
  <c r="F26" i="6"/>
  <c r="F39" i="6"/>
  <c r="F90" i="6"/>
  <c r="F64" i="6"/>
  <c r="F62" i="6"/>
  <c r="F60" i="6"/>
  <c r="F24" i="6"/>
  <c r="F31" i="6"/>
  <c r="F36" i="6"/>
  <c r="F68" i="6"/>
  <c r="F10" i="6"/>
  <c r="F92" i="6"/>
  <c r="F29" i="6"/>
  <c r="F102" i="6"/>
  <c r="F8" i="6"/>
  <c r="F28" i="6"/>
  <c r="F41" i="6"/>
  <c r="F57" i="6"/>
  <c r="F95" i="6"/>
  <c r="F74" i="6"/>
  <c r="F30" i="6"/>
  <c r="F70" i="6"/>
  <c r="F49" i="6"/>
  <c r="F94" i="6"/>
  <c r="F96" i="6"/>
  <c r="F5" i="6"/>
  <c r="F97" i="6"/>
  <c r="F82" i="6"/>
  <c r="F65" i="6"/>
  <c r="F69" i="6"/>
  <c r="F53" i="6"/>
  <c r="F33" i="6"/>
  <c r="F76" i="6"/>
  <c r="F83" i="6"/>
  <c r="F6" i="6"/>
  <c r="F38" i="6"/>
  <c r="F13" i="6"/>
  <c r="F87" i="6"/>
  <c r="F52" i="6"/>
  <c r="F80" i="6"/>
  <c r="F11" i="6"/>
  <c r="F3" i="6"/>
  <c r="F40" i="6"/>
  <c r="G53" i="9"/>
  <c r="C52" i="9"/>
  <c r="F53" i="9"/>
  <c r="C51" i="9"/>
  <c r="C53" i="9"/>
  <c r="G31" i="9"/>
  <c r="F32" i="9"/>
  <c r="C33" i="9"/>
  <c r="E32" i="9"/>
  <c r="C26" i="9"/>
  <c r="E28" i="9"/>
  <c r="F27" i="9"/>
  <c r="D26" i="9"/>
  <c r="G138" i="9"/>
  <c r="F136" i="9"/>
  <c r="C136" i="9"/>
  <c r="F137" i="9"/>
  <c r="F73" i="9"/>
  <c r="G73" i="9"/>
  <c r="D72" i="9"/>
  <c r="E71" i="9"/>
  <c r="G122" i="9"/>
  <c r="G121" i="9"/>
  <c r="G123" i="9"/>
  <c r="H122" i="9"/>
  <c r="D21" i="9"/>
  <c r="H21" i="9"/>
  <c r="C23" i="9"/>
  <c r="D23" i="9"/>
  <c r="E23" i="9"/>
  <c r="E41" i="9"/>
  <c r="D43" i="9"/>
  <c r="H43" i="9"/>
  <c r="H41" i="9"/>
  <c r="F48" i="9"/>
  <c r="C48" i="9"/>
  <c r="C46" i="9"/>
  <c r="F46" i="9"/>
  <c r="H48" i="9"/>
  <c r="G152" i="9"/>
  <c r="G151" i="9"/>
  <c r="C151" i="9"/>
  <c r="H152" i="9"/>
  <c r="G153" i="9"/>
  <c r="G143" i="9"/>
  <c r="C142" i="9"/>
  <c r="C143" i="9"/>
  <c r="D142" i="9"/>
  <c r="C141" i="9"/>
  <c r="C126" i="9"/>
  <c r="E127" i="9"/>
  <c r="E128" i="9"/>
  <c r="H128" i="9"/>
  <c r="E68" i="9"/>
  <c r="G68" i="9"/>
  <c r="E67" i="9"/>
  <c r="H68" i="9"/>
  <c r="F67" i="9"/>
  <c r="G107" i="9"/>
  <c r="C107" i="9"/>
  <c r="D106" i="9"/>
  <c r="C108" i="9"/>
  <c r="G133" i="9"/>
  <c r="E133" i="9"/>
  <c r="D133" i="9"/>
  <c r="D131" i="9"/>
  <c r="E132" i="9"/>
  <c r="D148" i="9"/>
  <c r="C148" i="9"/>
  <c r="G148" i="9"/>
  <c r="E148" i="9"/>
  <c r="H117" i="9"/>
  <c r="E118" i="9"/>
  <c r="G116" i="9"/>
  <c r="G117" i="9"/>
  <c r="C116" i="9"/>
  <c r="G97" i="9"/>
  <c r="E97" i="9"/>
  <c r="C98" i="9"/>
  <c r="C96" i="9"/>
  <c r="D97" i="9"/>
  <c r="E103" i="9"/>
  <c r="E102" i="9"/>
  <c r="G103" i="9"/>
  <c r="H102" i="9"/>
  <c r="C103" i="9"/>
  <c r="H63" i="9"/>
  <c r="F62" i="9"/>
  <c r="D61" i="9"/>
  <c r="G63" i="9"/>
  <c r="F113" i="9"/>
  <c r="C112" i="9"/>
  <c r="G112" i="9"/>
  <c r="H113" i="9"/>
  <c r="G91" i="9"/>
  <c r="C92" i="9"/>
  <c r="F92" i="9"/>
  <c r="D93" i="9"/>
  <c r="H92" i="9"/>
  <c r="E78" i="9"/>
  <c r="C77" i="9"/>
  <c r="G78" i="9"/>
  <c r="C76" i="9"/>
  <c r="F37" i="9"/>
  <c r="D38" i="9"/>
  <c r="H37" i="9"/>
  <c r="F36" i="9"/>
  <c r="G38" i="9"/>
  <c r="H83" i="9"/>
  <c r="F83" i="9"/>
  <c r="D81" i="9"/>
  <c r="C81" i="9"/>
  <c r="E56" i="9"/>
  <c r="E57" i="9"/>
  <c r="D58" i="9"/>
  <c r="G56" i="9"/>
  <c r="C57" i="9"/>
  <c r="C13" i="9"/>
  <c r="H13" i="9"/>
  <c r="D12" i="9"/>
  <c r="F12" i="9"/>
  <c r="F13" i="9"/>
  <c r="F16" i="9"/>
  <c r="C16" i="9"/>
  <c r="H17" i="9"/>
  <c r="E18" i="9"/>
  <c r="G16" i="9"/>
  <c r="C7" i="9"/>
  <c r="C6" i="9"/>
  <c r="E7" i="9"/>
  <c r="F7" i="9"/>
  <c r="D52" i="9"/>
  <c r="G51" i="9"/>
  <c r="D51" i="9"/>
  <c r="E53" i="9"/>
  <c r="H53" i="9"/>
  <c r="D33" i="9"/>
  <c r="C31" i="9"/>
  <c r="E33" i="9"/>
  <c r="H32" i="9"/>
  <c r="G26" i="9"/>
  <c r="G27" i="9"/>
  <c r="C27" i="9"/>
  <c r="F28" i="9"/>
  <c r="E137" i="9"/>
  <c r="H137" i="9"/>
  <c r="G137" i="9"/>
  <c r="H136" i="9"/>
  <c r="E72" i="9"/>
  <c r="C73" i="9"/>
  <c r="D71" i="9"/>
  <c r="D73" i="9"/>
  <c r="F122" i="9"/>
  <c r="E123" i="9"/>
  <c r="H123" i="9"/>
  <c r="F123" i="9"/>
  <c r="C22" i="9"/>
  <c r="G22" i="9"/>
  <c r="F21" i="9"/>
  <c r="E22" i="9"/>
  <c r="H23" i="9"/>
  <c r="D42" i="9"/>
  <c r="F43" i="9"/>
  <c r="H42" i="9"/>
  <c r="C41" i="9"/>
  <c r="D47" i="9"/>
  <c r="D46" i="9"/>
  <c r="G46" i="9"/>
  <c r="E47" i="9"/>
  <c r="E48" i="9"/>
  <c r="H151" i="9"/>
  <c r="E151" i="9"/>
  <c r="C153" i="9"/>
  <c r="F151" i="9"/>
  <c r="D151" i="9"/>
  <c r="H141" i="9"/>
  <c r="E143" i="9"/>
  <c r="F141" i="9"/>
  <c r="E141" i="9"/>
  <c r="D143" i="9"/>
  <c r="H126" i="9"/>
  <c r="F128" i="9"/>
  <c r="G128" i="9"/>
  <c r="G126" i="9"/>
  <c r="E66" i="9"/>
  <c r="F66" i="9"/>
  <c r="D68" i="9"/>
  <c r="H67" i="9"/>
  <c r="C67" i="9"/>
  <c r="D108" i="9"/>
  <c r="G106" i="9"/>
  <c r="E107" i="9"/>
  <c r="G108" i="9"/>
  <c r="E131" i="9"/>
  <c r="G132" i="9"/>
  <c r="H132" i="9"/>
  <c r="F132" i="9"/>
  <c r="F131" i="9"/>
  <c r="E146" i="9"/>
  <c r="F146" i="9"/>
  <c r="D146" i="9"/>
  <c r="H146" i="9"/>
  <c r="C117" i="9"/>
  <c r="D118" i="9"/>
  <c r="D117" i="9"/>
  <c r="D116" i="9"/>
  <c r="H118" i="9"/>
  <c r="H96" i="9"/>
  <c r="F96" i="9"/>
  <c r="F97" i="9"/>
  <c r="H97" i="9"/>
  <c r="C102" i="9"/>
  <c r="C101" i="9"/>
  <c r="D101" i="9"/>
  <c r="G101" i="9"/>
  <c r="F101" i="9"/>
  <c r="C63" i="9"/>
  <c r="E63" i="9"/>
  <c r="C62" i="9"/>
  <c r="H62" i="9"/>
  <c r="C113" i="9"/>
  <c r="E111" i="9"/>
  <c r="G111" i="9"/>
  <c r="C111" i="9"/>
  <c r="H93" i="9"/>
  <c r="E93" i="9"/>
  <c r="F93" i="9"/>
  <c r="F91" i="9"/>
  <c r="C93" i="9"/>
  <c r="H76" i="9"/>
  <c r="D77" i="9"/>
  <c r="G77" i="9"/>
  <c r="H77" i="9"/>
  <c r="F77" i="9"/>
  <c r="E38" i="9"/>
  <c r="G36" i="9"/>
  <c r="C37" i="9"/>
  <c r="H36" i="9"/>
  <c r="D82" i="9"/>
  <c r="H82" i="9"/>
  <c r="D83" i="9"/>
  <c r="G82" i="9"/>
  <c r="F56" i="9"/>
  <c r="D56" i="9"/>
  <c r="C56" i="9"/>
  <c r="H56" i="9"/>
  <c r="C58" i="9"/>
  <c r="H11" i="9"/>
  <c r="G11" i="9"/>
  <c r="H12" i="9"/>
  <c r="D13" i="9"/>
  <c r="G13" i="9"/>
  <c r="D18" i="9"/>
  <c r="G17" i="9"/>
  <c r="F18" i="9"/>
  <c r="D16" i="9"/>
  <c r="C8" i="9"/>
  <c r="G7" i="9"/>
  <c r="H8" i="9"/>
  <c r="H7" i="9"/>
  <c r="F6" i="9"/>
  <c r="H86" i="9"/>
  <c r="D88" i="9"/>
  <c r="E52" i="9"/>
  <c r="H51" i="9"/>
  <c r="G52" i="9"/>
  <c r="E51" i="9"/>
  <c r="C32" i="9"/>
  <c r="D32" i="9"/>
  <c r="G32" i="9"/>
  <c r="G33" i="9"/>
  <c r="D31" i="9"/>
  <c r="E26" i="9"/>
  <c r="G28" i="9"/>
  <c r="F26" i="9"/>
  <c r="H27" i="9"/>
  <c r="E27" i="9"/>
  <c r="G136" i="9"/>
  <c r="D136" i="9"/>
  <c r="C137" i="9"/>
  <c r="C138" i="9"/>
  <c r="H138" i="9"/>
  <c r="C71" i="9"/>
  <c r="H71" i="9"/>
  <c r="G71" i="9"/>
  <c r="E73" i="9"/>
  <c r="G72" i="9"/>
  <c r="F121" i="9"/>
  <c r="C121" i="9"/>
  <c r="C122" i="9"/>
  <c r="H121" i="9"/>
  <c r="D122" i="9"/>
  <c r="E21" i="9"/>
  <c r="G21" i="9"/>
  <c r="H22" i="9"/>
  <c r="F22" i="9"/>
  <c r="D41" i="9"/>
  <c r="E42" i="9"/>
  <c r="G42" i="9"/>
  <c r="F42" i="9"/>
  <c r="C43" i="9"/>
  <c r="D48" i="9"/>
  <c r="E46" i="9"/>
  <c r="G48" i="9"/>
  <c r="H47" i="9"/>
  <c r="F152" i="9"/>
  <c r="E153" i="9"/>
  <c r="F153" i="9"/>
  <c r="C152" i="9"/>
  <c r="H142" i="9"/>
  <c r="E142" i="9"/>
  <c r="F142" i="9"/>
  <c r="F143" i="9"/>
  <c r="H127" i="9"/>
  <c r="C128" i="9"/>
  <c r="C127" i="9"/>
  <c r="D128" i="9"/>
  <c r="D127" i="9"/>
  <c r="D66" i="9"/>
  <c r="F68" i="9"/>
  <c r="C66" i="9"/>
  <c r="D67" i="9"/>
  <c r="H106" i="9"/>
  <c r="D107" i="9"/>
  <c r="H108" i="9"/>
  <c r="F108" i="9"/>
  <c r="F106" i="9"/>
  <c r="C132" i="9"/>
  <c r="C133" i="9"/>
  <c r="F133" i="9"/>
  <c r="D132" i="9"/>
  <c r="E147" i="9"/>
  <c r="F148" i="9"/>
  <c r="C147" i="9"/>
  <c r="G147" i="9"/>
  <c r="D147" i="9"/>
  <c r="F117" i="9"/>
  <c r="E116" i="9"/>
  <c r="F116" i="9"/>
  <c r="C118" i="9"/>
  <c r="H98" i="9"/>
  <c r="E96" i="9"/>
  <c r="G98" i="9"/>
  <c r="G96" i="9"/>
  <c r="G102" i="9"/>
  <c r="D102" i="9"/>
  <c r="H103" i="9"/>
  <c r="D103" i="9"/>
  <c r="D62" i="9"/>
  <c r="E62" i="9"/>
  <c r="F61" i="9"/>
  <c r="D63" i="9"/>
  <c r="E61" i="9"/>
  <c r="E113" i="9"/>
  <c r="E112" i="9"/>
  <c r="D111" i="9"/>
  <c r="D113" i="9"/>
  <c r="F112" i="9"/>
  <c r="E91" i="9"/>
  <c r="D91" i="9"/>
  <c r="C91" i="9"/>
  <c r="H91" i="9"/>
  <c r="E77" i="9"/>
  <c r="F76" i="9"/>
  <c r="D78" i="9"/>
  <c r="F78" i="9"/>
  <c r="C78" i="9"/>
  <c r="F38" i="9"/>
  <c r="E36" i="9"/>
  <c r="H38" i="9"/>
  <c r="G37" i="9"/>
  <c r="F81" i="9"/>
  <c r="C82" i="9"/>
  <c r="F82" i="9"/>
  <c r="G81" i="9"/>
  <c r="E81" i="9"/>
  <c r="H57" i="9"/>
  <c r="H58" i="9"/>
  <c r="E58" i="9"/>
  <c r="D57" i="9"/>
  <c r="E12" i="9"/>
  <c r="G12" i="9"/>
  <c r="E13" i="9"/>
  <c r="C12" i="9"/>
  <c r="E17" i="9"/>
  <c r="E16" i="9"/>
  <c r="C17" i="9"/>
  <c r="H16" i="9"/>
  <c r="G6" i="9"/>
  <c r="H6" i="9"/>
  <c r="G8" i="9"/>
  <c r="D8" i="9"/>
  <c r="E6" i="9"/>
  <c r="H88" i="9"/>
  <c r="F88" i="9"/>
  <c r="F87" i="9"/>
  <c r="F51" i="9"/>
  <c r="H52" i="9"/>
  <c r="D53" i="9"/>
  <c r="F52" i="9"/>
  <c r="H33" i="9"/>
  <c r="H31" i="9"/>
  <c r="F33" i="9"/>
  <c r="F31" i="9"/>
  <c r="E31" i="9"/>
  <c r="C28" i="9"/>
  <c r="H26" i="9"/>
  <c r="D28" i="9"/>
  <c r="D27" i="9"/>
  <c r="H28" i="9"/>
  <c r="D138" i="9"/>
  <c r="D137" i="9"/>
  <c r="E138" i="9"/>
  <c r="F138" i="9"/>
  <c r="E136" i="9"/>
  <c r="H72" i="9"/>
  <c r="C72" i="9"/>
  <c r="H73" i="9"/>
  <c r="F71" i="9"/>
  <c r="F72" i="9"/>
  <c r="E121" i="9"/>
  <c r="E122" i="9"/>
  <c r="D123" i="9"/>
  <c r="C123" i="9"/>
  <c r="D121" i="9"/>
  <c r="D22" i="9"/>
  <c r="F23" i="9"/>
  <c r="G23" i="9"/>
  <c r="C21" i="9"/>
  <c r="G43" i="9"/>
  <c r="G41" i="9"/>
  <c r="E43" i="9"/>
  <c r="C42" i="9"/>
  <c r="F41" i="9"/>
  <c r="C47" i="9"/>
  <c r="F47" i="9"/>
  <c r="H46" i="9"/>
  <c r="G47" i="9"/>
  <c r="D152" i="9"/>
  <c r="D153" i="9"/>
  <c r="E152" i="9"/>
  <c r="H153" i="9"/>
  <c r="G142" i="9"/>
  <c r="H143" i="9"/>
  <c r="D141" i="9"/>
  <c r="G141" i="9"/>
  <c r="D126" i="9"/>
  <c r="E126" i="9"/>
  <c r="G127" i="9"/>
  <c r="F127" i="9"/>
  <c r="F126" i="9"/>
  <c r="H66" i="9"/>
  <c r="G66" i="9"/>
  <c r="G67" i="9"/>
  <c r="C68" i="9"/>
  <c r="E106" i="9"/>
  <c r="H107" i="9"/>
  <c r="F107" i="9"/>
  <c r="E108" i="9"/>
  <c r="C106" i="9"/>
  <c r="H133" i="9"/>
  <c r="C131" i="9"/>
  <c r="H131" i="9"/>
  <c r="G131" i="9"/>
  <c r="H147" i="9"/>
  <c r="H148" i="9"/>
  <c r="C146" i="9"/>
  <c r="F147" i="9"/>
  <c r="G146" i="9"/>
  <c r="E117" i="9"/>
  <c r="G118" i="9"/>
  <c r="H116" i="9"/>
  <c r="F118" i="9"/>
  <c r="D98" i="9"/>
  <c r="F98" i="9"/>
  <c r="D96" i="9"/>
  <c r="E98" i="9"/>
  <c r="C97" i="9"/>
  <c r="F102" i="9"/>
  <c r="H101" i="9"/>
  <c r="E101" i="9"/>
  <c r="F103" i="9"/>
  <c r="G61" i="9"/>
  <c r="G62" i="9"/>
  <c r="C61" i="9"/>
  <c r="F63" i="9"/>
  <c r="H61" i="9"/>
  <c r="H111" i="9"/>
  <c r="D112" i="9"/>
  <c r="G113" i="9"/>
  <c r="H112" i="9"/>
  <c r="F111" i="9"/>
  <c r="G93" i="9"/>
  <c r="D92" i="9"/>
  <c r="G92" i="9"/>
  <c r="E92" i="9"/>
  <c r="D76" i="9"/>
  <c r="E76" i="9"/>
  <c r="G76" i="9"/>
  <c r="H78" i="9"/>
  <c r="D37" i="9"/>
  <c r="C36" i="9"/>
  <c r="C38" i="9"/>
  <c r="D36" i="9"/>
  <c r="E37" i="9"/>
  <c r="E82" i="9"/>
  <c r="E83" i="9"/>
  <c r="G83" i="9"/>
  <c r="H81" i="9"/>
  <c r="C83" i="9"/>
  <c r="G57" i="9"/>
  <c r="F58" i="9"/>
  <c r="F57" i="9"/>
  <c r="G58" i="9"/>
  <c r="F11" i="9"/>
  <c r="C11" i="9"/>
  <c r="D11" i="9"/>
  <c r="E11" i="9"/>
  <c r="C18" i="9"/>
  <c r="G18" i="9"/>
  <c r="F17" i="9"/>
  <c r="H18" i="9"/>
  <c r="D17" i="9"/>
  <c r="E8" i="9"/>
  <c r="D6" i="9"/>
  <c r="D7" i="9"/>
  <c r="F8" i="9"/>
  <c r="G86" i="9"/>
  <c r="D87" i="9"/>
  <c r="F86" i="9"/>
  <c r="C86" i="9"/>
  <c r="D86" i="9"/>
  <c r="C87" i="9"/>
  <c r="G88" i="9"/>
  <c r="H87" i="9"/>
  <c r="G87" i="9"/>
  <c r="E88" i="9"/>
  <c r="C88" i="9"/>
  <c r="E86" i="9"/>
  <c r="E87" i="9"/>
  <c r="J82" i="9" l="1"/>
  <c r="J112" i="9"/>
  <c r="J62" i="9"/>
  <c r="J102" i="9"/>
  <c r="J117" i="9"/>
  <c r="J132" i="9"/>
  <c r="J67" i="9"/>
  <c r="J47" i="9"/>
  <c r="J27" i="9"/>
  <c r="J32" i="9"/>
  <c r="J7" i="9"/>
  <c r="J17" i="9"/>
  <c r="J92" i="9"/>
  <c r="J107" i="9"/>
  <c r="J122" i="9"/>
  <c r="J72" i="9"/>
  <c r="J52" i="9"/>
  <c r="J87" i="9"/>
  <c r="J12" i="9"/>
  <c r="J57" i="9"/>
  <c r="J37" i="9"/>
  <c r="J77" i="9"/>
  <c r="J97" i="9"/>
  <c r="J147" i="9"/>
  <c r="J127" i="9"/>
  <c r="J142" i="9"/>
  <c r="J152" i="9"/>
  <c r="J137" i="9"/>
  <c r="J42" i="9"/>
  <c r="J22" i="9"/>
</calcChain>
</file>

<file path=xl/sharedStrings.xml><?xml version="1.0" encoding="utf-8"?>
<sst xmlns="http://schemas.openxmlformats.org/spreadsheetml/2006/main" count="479" uniqueCount="140">
  <si>
    <t>Pořadí</t>
  </si>
  <si>
    <t>Číslo</t>
  </si>
  <si>
    <t>Jméno</t>
  </si>
  <si>
    <t>Příslušnost</t>
  </si>
  <si>
    <t>body</t>
  </si>
  <si>
    <t>čas</t>
  </si>
  <si>
    <t>CELKEM</t>
  </si>
  <si>
    <t>SUMA</t>
  </si>
  <si>
    <t>KOEFICIENT</t>
  </si>
  <si>
    <t>%</t>
  </si>
  <si>
    <t xml:space="preserve">Jméno </t>
  </si>
  <si>
    <t>Celkem</t>
  </si>
  <si>
    <t>Družstvo celkem</t>
  </si>
  <si>
    <t>Název družstva</t>
  </si>
  <si>
    <t>Součet za družstvo</t>
  </si>
  <si>
    <t>Pořadí týmů</t>
  </si>
  <si>
    <t>Pořadí jednotlivců</t>
  </si>
  <si>
    <t>Listina střelců - A -  10.10.2013 PŘEROV - DRAHANY</t>
  </si>
  <si>
    <t>Listina střelců -B -  10.10.2013 PŘEROV - DRAHANY</t>
  </si>
  <si>
    <t>Výsledková listina - A - jednotlivci 10.10. 2013 PŘEROV - DRAHANY</t>
  </si>
  <si>
    <t>Výsledková listina - B - jednotlivci 10.10.2013 PŘEROV - DRAHANY</t>
  </si>
  <si>
    <r>
      <t xml:space="preserve">Výsledková listina - A - </t>
    </r>
    <r>
      <rPr>
        <b/>
        <i/>
        <sz val="14"/>
        <color theme="1"/>
        <rFont val="Calibri"/>
        <family val="2"/>
        <charset val="238"/>
        <scheme val="minor"/>
      </rPr>
      <t>družstva</t>
    </r>
    <r>
      <rPr>
        <b/>
        <sz val="14"/>
        <color theme="1"/>
        <rFont val="Calibri"/>
        <family val="2"/>
        <charset val="238"/>
        <scheme val="minor"/>
      </rPr>
      <t xml:space="preserve"> - 10.10.2013 PŘEROV - DRAHANY</t>
    </r>
  </si>
  <si>
    <t>ŽELEZA</t>
  </si>
  <si>
    <t>skupina</t>
  </si>
  <si>
    <t>číslo</t>
  </si>
  <si>
    <t>jméno</t>
  </si>
  <si>
    <t>příslušnost</t>
  </si>
  <si>
    <t>A</t>
  </si>
  <si>
    <t>Navrátil Antonín</t>
  </si>
  <si>
    <t>B</t>
  </si>
  <si>
    <t>Petrovský Ladislav</t>
  </si>
  <si>
    <t>Mucha Jiří</t>
  </si>
  <si>
    <t>Cigánek Václav</t>
  </si>
  <si>
    <t>Startovní listina 10.10.2013  DRAHANY</t>
  </si>
  <si>
    <t>Hejduk Daniel</t>
  </si>
  <si>
    <t>Zeiler Karel</t>
  </si>
  <si>
    <t>Svížela Tomáš</t>
  </si>
  <si>
    <t>Vodáková Šárka</t>
  </si>
  <si>
    <t>Vyvážil Tomáš</t>
  </si>
  <si>
    <t>Ambruz Libor</t>
  </si>
  <si>
    <t>Růžička Josef</t>
  </si>
  <si>
    <t>Večerka Jiří</t>
  </si>
  <si>
    <t>Rytíř Radim</t>
  </si>
  <si>
    <t>Vojtášek Pavel</t>
  </si>
  <si>
    <t>Světlík Radomil</t>
  </si>
  <si>
    <t>Vybíral Tomáš</t>
  </si>
  <si>
    <t>Otrusiník Petr</t>
  </si>
  <si>
    <t>Koňařík David</t>
  </si>
  <si>
    <t>Rybka Karel</t>
  </si>
  <si>
    <t>Bodnár Petr</t>
  </si>
  <si>
    <t>Kostelný jan</t>
  </si>
  <si>
    <t>Hrbáček Jiří</t>
  </si>
  <si>
    <t>Stehno Jiří</t>
  </si>
  <si>
    <t>Kraina Pavel</t>
  </si>
  <si>
    <t>Firych Martin</t>
  </si>
  <si>
    <t>Rožnovják Pavel</t>
  </si>
  <si>
    <t>Bělík Jan</t>
  </si>
  <si>
    <t>Diviš Jan</t>
  </si>
  <si>
    <t>Malach Miroslav</t>
  </si>
  <si>
    <t>Pyško Roman</t>
  </si>
  <si>
    <t>Kubík Karel</t>
  </si>
  <si>
    <t>Lipovský Gustav</t>
  </si>
  <si>
    <t>Pírková Alena</t>
  </si>
  <si>
    <t>Slivečka Zdeněk</t>
  </si>
  <si>
    <t>Vašut Petr</t>
  </si>
  <si>
    <t>Dadák Miroslav</t>
  </si>
  <si>
    <t>Svoboda Stanislav</t>
  </si>
  <si>
    <t>MP Hodonín</t>
  </si>
  <si>
    <t>Fukalík Jaroslav</t>
  </si>
  <si>
    <t>Konrád Pavel</t>
  </si>
  <si>
    <t>Ipser Petr</t>
  </si>
  <si>
    <t>MP Parubice I</t>
  </si>
  <si>
    <t>Štegl Pavel</t>
  </si>
  <si>
    <t>Bukač Ondřej</t>
  </si>
  <si>
    <t>Mičulek René</t>
  </si>
  <si>
    <t>MP Pardubice II</t>
  </si>
  <si>
    <t>Dufek Tomáš</t>
  </si>
  <si>
    <t>Marek Jiří</t>
  </si>
  <si>
    <t>Urbancová Hana</t>
  </si>
  <si>
    <t>MP Pardubice III</t>
  </si>
  <si>
    <t>Coufal Lukáš</t>
  </si>
  <si>
    <t>Netušil Michal</t>
  </si>
  <si>
    <t>Záruba Petr</t>
  </si>
  <si>
    <t>MP Česká Třebová</t>
  </si>
  <si>
    <t>Klimeš Roman</t>
  </si>
  <si>
    <t>Kubík Ladislav</t>
  </si>
  <si>
    <t>MP Havířov</t>
  </si>
  <si>
    <t>Třetina Jaromír</t>
  </si>
  <si>
    <t>Antošík Václav</t>
  </si>
  <si>
    <t>Samek Pavel</t>
  </si>
  <si>
    <t xml:space="preserve">MP Ostrava </t>
  </si>
  <si>
    <t>Dunaj Oldřich</t>
  </si>
  <si>
    <t>Burga Pavel</t>
  </si>
  <si>
    <t>Glett Ondřej</t>
  </si>
  <si>
    <t>MP Hranice</t>
  </si>
  <si>
    <t>Mann Miroslav</t>
  </si>
  <si>
    <t>Vérosta Josef</t>
  </si>
  <si>
    <t>Tichý Milan</t>
  </si>
  <si>
    <t>MP Blansko</t>
  </si>
  <si>
    <t>Adámek Jaroslav</t>
  </si>
  <si>
    <t>Vybíral Miroslav</t>
  </si>
  <si>
    <t>Sehnal Petr</t>
  </si>
  <si>
    <t>MP Zlín</t>
  </si>
  <si>
    <t>Matyáštík Dušan</t>
  </si>
  <si>
    <t>Gavelčíková Lenka</t>
  </si>
  <si>
    <t>Kozubek Karel</t>
  </si>
  <si>
    <t>MP Přerov I</t>
  </si>
  <si>
    <t>MP Přerov II</t>
  </si>
  <si>
    <t>MP Přerov III</t>
  </si>
  <si>
    <t>MP Karviná</t>
  </si>
  <si>
    <t>Balicki Lukáš</t>
  </si>
  <si>
    <t>Rumpel Michael</t>
  </si>
  <si>
    <t>Glac Zdeněk</t>
  </si>
  <si>
    <t>MP Frýdek-Místek</t>
  </si>
  <si>
    <t>Lindovský Petr</t>
  </si>
  <si>
    <t>Hulej Marek</t>
  </si>
  <si>
    <t>Rzidký Tomáš</t>
  </si>
  <si>
    <t xml:space="preserve">MP Olomouc </t>
  </si>
  <si>
    <t>Hruška Martin</t>
  </si>
  <si>
    <t>Vlček Petr</t>
  </si>
  <si>
    <t>Bundil Jan</t>
  </si>
  <si>
    <t>Čechal Zdenek</t>
  </si>
  <si>
    <t>MP Česká Třebová J</t>
  </si>
  <si>
    <t>Šafář Martin</t>
  </si>
  <si>
    <t>MP Havířov J</t>
  </si>
  <si>
    <t>Hanzl Vladimír</t>
  </si>
  <si>
    <t>Hrdlička Rostislav</t>
  </si>
  <si>
    <t>MP Mor. Beroun J</t>
  </si>
  <si>
    <t>Kovářík František</t>
  </si>
  <si>
    <t>Franc Zdeněk</t>
  </si>
  <si>
    <t>MP Brno J</t>
  </si>
  <si>
    <t>Ministr Ondřej</t>
  </si>
  <si>
    <t>MP Frýdek-Místek J</t>
  </si>
  <si>
    <t>Belej David</t>
  </si>
  <si>
    <t>Frýdek-Místek J</t>
  </si>
  <si>
    <t>ZVONKOHRA</t>
  </si>
  <si>
    <t>LOSOVAČKA</t>
  </si>
  <si>
    <t>Vybíhal Tomáš</t>
  </si>
  <si>
    <r>
      <t xml:space="preserve">PRACOVNÍ VERZE - SLOUŽÍ PRO VÝPOČTY                                                              Výsledková listina - A - </t>
    </r>
    <r>
      <rPr>
        <b/>
        <i/>
        <sz val="14"/>
        <color theme="1"/>
        <rFont val="Calibri"/>
        <family val="2"/>
        <charset val="238"/>
        <scheme val="minor"/>
      </rPr>
      <t>družstva</t>
    </r>
    <r>
      <rPr>
        <b/>
        <sz val="14"/>
        <color theme="1"/>
        <rFont val="Calibri"/>
        <family val="2"/>
        <charset val="238"/>
        <scheme val="minor"/>
      </rPr>
      <t xml:space="preserve"> - 10.10.2013 PŘEROV - DRAHANY</t>
    </r>
  </si>
  <si>
    <t>NEJLEPŠÍ KOEFICIENT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</si>
</sst>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1"/>
      <color rgb="FF00B05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1"/>
      <color rgb="FF66FF3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9"/>
      <color rgb="FF66FF33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3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B050"/>
      </left>
      <right style="thin">
        <color indexed="64"/>
      </right>
      <top style="medium">
        <color rgb="FF00B050"/>
      </top>
      <bottom style="thin">
        <color indexed="64"/>
      </bottom>
      <diagonal/>
    </border>
    <border>
      <left style="thin">
        <color indexed="64"/>
      </left>
      <right style="medium">
        <color rgb="FF00B050"/>
      </right>
      <top style="medium">
        <color rgb="FF00B050"/>
      </top>
      <bottom style="thin">
        <color indexed="64"/>
      </bottom>
      <diagonal/>
    </border>
    <border>
      <left style="medium">
        <color theme="3" tint="0.39997558519241921"/>
      </left>
      <right style="thin">
        <color indexed="64"/>
      </right>
      <top style="medium">
        <color theme="3" tint="0.39997558519241921"/>
      </top>
      <bottom style="thin">
        <color indexed="64"/>
      </bottom>
      <diagonal/>
    </border>
    <border>
      <left style="thin">
        <color indexed="64"/>
      </left>
      <right style="medium">
        <color theme="3" tint="0.39997558519241921"/>
      </right>
      <top style="medium">
        <color theme="3" tint="0.39997558519241921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theme="3" tint="0.39997558519241921"/>
      </right>
      <top style="thin">
        <color indexed="8"/>
      </top>
      <bottom style="thin">
        <color rgb="FFFF0000"/>
      </bottom>
      <diagonal/>
    </border>
    <border>
      <left/>
      <right/>
      <top style="thin">
        <color indexed="8"/>
      </top>
      <bottom style="thin">
        <color rgb="FFFF0000"/>
      </bottom>
      <diagonal/>
    </border>
    <border>
      <left/>
      <right style="medium">
        <color theme="3" tint="0.39997558519241921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medium">
        <color theme="3" tint="0.39997558519241921"/>
      </right>
      <top style="thin">
        <color rgb="FFFF0000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medium">
        <color theme="3" tint="0.39997558519241921"/>
      </right>
      <top style="thin">
        <color indexed="8"/>
      </top>
      <bottom/>
      <diagonal/>
    </border>
    <border>
      <left/>
      <right/>
      <top style="thin">
        <color rgb="FFFF0000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8"/>
      </bottom>
      <diagonal/>
    </border>
    <border>
      <left/>
      <right style="medium">
        <color theme="3" tint="0.39997558519241921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rgb="FF66FF33"/>
      </left>
      <right style="thin">
        <color rgb="FF66FF33"/>
      </right>
      <top style="thin">
        <color rgb="FF66FF33"/>
      </top>
      <bottom style="thin">
        <color rgb="FF66FF3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3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/>
    <xf numFmtId="164" fontId="0" fillId="0" borderId="0" xfId="0" applyNumberFormat="1" applyAlignment="1">
      <alignment horizontal="right" vertical="center"/>
    </xf>
    <xf numFmtId="164" fontId="0" fillId="4" borderId="0" xfId="0" applyNumberFormat="1" applyFill="1" applyAlignment="1">
      <alignment horizontal="center" vertical="center"/>
    </xf>
    <xf numFmtId="0" fontId="4" fillId="0" borderId="0" xfId="0" applyFont="1" applyAlignment="1"/>
    <xf numFmtId="164" fontId="0" fillId="0" borderId="1" xfId="0" applyNumberForma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vertical="center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8" borderId="0" xfId="0" applyFill="1"/>
    <xf numFmtId="0" fontId="4" fillId="0" borderId="11" xfId="0" applyFont="1" applyBorder="1" applyAlignment="1">
      <alignment horizontal="center" vertical="center"/>
    </xf>
    <xf numFmtId="0" fontId="0" fillId="0" borderId="12" xfId="0" applyBorder="1"/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Border="1"/>
    <xf numFmtId="0" fontId="0" fillId="0" borderId="15" xfId="0" applyBorder="1" applyAlignment="1">
      <alignment horizontal="center" vertical="center" wrapText="1"/>
    </xf>
    <xf numFmtId="0" fontId="0" fillId="0" borderId="16" xfId="0" applyBorder="1"/>
    <xf numFmtId="0" fontId="0" fillId="0" borderId="17" xfId="0" applyBorder="1"/>
    <xf numFmtId="0" fontId="0" fillId="0" borderId="19" xfId="0" applyBorder="1"/>
    <xf numFmtId="0" fontId="0" fillId="0" borderId="21" xfId="0" applyBorder="1"/>
    <xf numFmtId="0" fontId="0" fillId="0" borderId="22" xfId="0" applyBorder="1"/>
    <xf numFmtId="0" fontId="0" fillId="0" borderId="24" xfId="0" applyBorder="1"/>
    <xf numFmtId="0" fontId="0" fillId="0" borderId="26" xfId="0" applyBorder="1"/>
    <xf numFmtId="0" fontId="9" fillId="0" borderId="27" xfId="0" applyFont="1" applyBorder="1" applyAlignment="1" applyProtection="1">
      <alignment horizontal="center"/>
      <protection locked="0"/>
    </xf>
    <xf numFmtId="0" fontId="9" fillId="0" borderId="28" xfId="0" applyFont="1" applyBorder="1" applyAlignment="1" applyProtection="1">
      <alignment horizontal="center"/>
      <protection locked="0"/>
    </xf>
    <xf numFmtId="0" fontId="10" fillId="0" borderId="27" xfId="0" applyFont="1" applyBorder="1" applyProtection="1">
      <protection locked="0"/>
    </xf>
    <xf numFmtId="0" fontId="10" fillId="0" borderId="28" xfId="0" applyFont="1" applyBorder="1" applyProtection="1">
      <protection locked="0"/>
    </xf>
    <xf numFmtId="4" fontId="0" fillId="0" borderId="0" xfId="0" applyNumberFormat="1"/>
    <xf numFmtId="4" fontId="1" fillId="0" borderId="1" xfId="0" applyNumberFormat="1" applyFont="1" applyBorder="1"/>
    <xf numFmtId="0" fontId="9" fillId="0" borderId="30" xfId="0" applyFont="1" applyBorder="1" applyAlignment="1" applyProtection="1">
      <alignment horizontal="center"/>
      <protection locked="0"/>
    </xf>
    <xf numFmtId="0" fontId="10" fillId="0" borderId="29" xfId="0" applyFont="1" applyBorder="1" applyProtection="1">
      <protection locked="0"/>
    </xf>
    <xf numFmtId="0" fontId="10" fillId="0" borderId="31" xfId="0" applyFont="1" applyBorder="1" applyProtection="1">
      <protection locked="0"/>
    </xf>
    <xf numFmtId="0" fontId="10" fillId="0" borderId="32" xfId="0" applyFont="1" applyBorder="1" applyAlignment="1" applyProtection="1">
      <alignment horizontal="left"/>
      <protection locked="0"/>
    </xf>
    <xf numFmtId="0" fontId="10" fillId="0" borderId="33" xfId="0" applyFont="1" applyBorder="1" applyAlignment="1" applyProtection="1">
      <alignment horizontal="left"/>
      <protection locked="0"/>
    </xf>
    <xf numFmtId="0" fontId="10" fillId="0" borderId="34" xfId="0" applyFont="1" applyBorder="1" applyProtection="1">
      <protection locked="0"/>
    </xf>
    <xf numFmtId="0" fontId="10" fillId="0" borderId="32" xfId="0" applyFont="1" applyBorder="1" applyProtection="1">
      <protection locked="0"/>
    </xf>
    <xf numFmtId="0" fontId="10" fillId="0" borderId="34" xfId="0" applyFont="1" applyBorder="1" applyAlignment="1" applyProtection="1">
      <alignment horizontal="left"/>
      <protection locked="0"/>
    </xf>
    <xf numFmtId="0" fontId="10" fillId="0" borderId="33" xfId="0" applyFont="1" applyBorder="1" applyProtection="1"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" fontId="0" fillId="0" borderId="1" xfId="0" applyNumberFormat="1" applyBorder="1"/>
    <xf numFmtId="0" fontId="0" fillId="0" borderId="0" xfId="0" applyAlignment="1">
      <alignment horizontal="center"/>
    </xf>
    <xf numFmtId="0" fontId="11" fillId="4" borderId="1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4" fontId="0" fillId="0" borderId="17" xfId="0" applyNumberFormat="1" applyBorder="1"/>
    <xf numFmtId="4" fontId="1" fillId="0" borderId="25" xfId="0" applyNumberFormat="1" applyFont="1" applyBorder="1"/>
    <xf numFmtId="4" fontId="12" fillId="0" borderId="25" xfId="0" applyNumberFormat="1" applyFont="1" applyBorder="1"/>
    <xf numFmtId="0" fontId="9" fillId="0" borderId="36" xfId="0" applyFont="1" applyBorder="1" applyAlignment="1" applyProtection="1">
      <alignment horizontal="center"/>
      <protection locked="0"/>
    </xf>
    <xf numFmtId="0" fontId="10" fillId="0" borderId="37" xfId="0" applyFont="1" applyBorder="1" applyAlignment="1" applyProtection="1">
      <alignment horizontal="left"/>
      <protection locked="0"/>
    </xf>
    <xf numFmtId="0" fontId="10" fillId="0" borderId="38" xfId="0" applyFont="1" applyBorder="1" applyProtection="1">
      <protection locked="0"/>
    </xf>
    <xf numFmtId="0" fontId="9" fillId="0" borderId="39" xfId="0" applyFont="1" applyBorder="1" applyAlignment="1" applyProtection="1">
      <alignment horizontal="center"/>
      <protection locked="0"/>
    </xf>
    <xf numFmtId="0" fontId="10" fillId="0" borderId="40" xfId="0" applyFont="1" applyBorder="1" applyAlignment="1" applyProtection="1">
      <alignment horizontal="left"/>
      <protection locked="0"/>
    </xf>
    <xf numFmtId="0" fontId="10" fillId="0" borderId="35" xfId="0" applyFont="1" applyBorder="1" applyProtection="1">
      <protection locked="0"/>
    </xf>
    <xf numFmtId="0" fontId="9" fillId="0" borderId="42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left"/>
      <protection locked="0"/>
    </xf>
    <xf numFmtId="0" fontId="10" fillId="0" borderId="41" xfId="0" applyFont="1" applyBorder="1" applyProtection="1">
      <protection locked="0"/>
    </xf>
    <xf numFmtId="0" fontId="7" fillId="0" borderId="0" xfId="0" applyFont="1" applyAlignment="1">
      <alignment horizontal="center" vertical="center"/>
    </xf>
    <xf numFmtId="0" fontId="13" fillId="0" borderId="44" xfId="0" applyFont="1" applyBorder="1" applyAlignment="1">
      <alignment horizontal="center"/>
    </xf>
    <xf numFmtId="164" fontId="0" fillId="0" borderId="2" xfId="0" applyNumberFormat="1" applyBorder="1" applyAlignment="1">
      <alignment horizontal="right" vertical="center"/>
    </xf>
    <xf numFmtId="4" fontId="0" fillId="0" borderId="18" xfId="0" applyNumberFormat="1" applyBorder="1"/>
    <xf numFmtId="4" fontId="0" fillId="0" borderId="20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4" fontId="14" fillId="0" borderId="25" xfId="0" applyNumberFormat="1" applyFont="1" applyBorder="1"/>
    <xf numFmtId="0" fontId="0" fillId="0" borderId="0" xfId="0" applyFill="1"/>
    <xf numFmtId="0" fontId="0" fillId="0" borderId="16" xfId="0" applyFill="1" applyBorder="1"/>
    <xf numFmtId="0" fontId="0" fillId="0" borderId="17" xfId="0" applyFill="1" applyBorder="1"/>
    <xf numFmtId="0" fontId="0" fillId="0" borderId="19" xfId="0" applyFill="1" applyBorder="1"/>
    <xf numFmtId="0" fontId="0" fillId="0" borderId="1" xfId="0" applyFill="1" applyBorder="1"/>
    <xf numFmtId="0" fontId="0" fillId="0" borderId="21" xfId="0" applyFill="1" applyBorder="1"/>
    <xf numFmtId="0" fontId="0" fillId="0" borderId="22" xfId="0" applyFill="1" applyBorder="1"/>
    <xf numFmtId="0" fontId="0" fillId="0" borderId="0" xfId="0" applyFill="1" applyBorder="1"/>
    <xf numFmtId="0" fontId="5" fillId="0" borderId="45" xfId="0" applyFont="1" applyFill="1" applyBorder="1"/>
    <xf numFmtId="0" fontId="0" fillId="0" borderId="46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0" fillId="0" borderId="40" xfId="0" applyFont="1" applyBorder="1" applyProtection="1">
      <protection locked="0"/>
    </xf>
    <xf numFmtId="0" fontId="10" fillId="0" borderId="37" xfId="0" applyFont="1" applyBorder="1" applyProtection="1">
      <protection locked="0"/>
    </xf>
    <xf numFmtId="0" fontId="10" fillId="0" borderId="1" xfId="0" applyFont="1" applyBorder="1" applyProtection="1">
      <protection locked="0"/>
    </xf>
    <xf numFmtId="0" fontId="0" fillId="0" borderId="27" xfId="0" applyBorder="1"/>
    <xf numFmtId="0" fontId="0" fillId="0" borderId="28" xfId="0" applyBorder="1"/>
    <xf numFmtId="0" fontId="0" fillId="0" borderId="35" xfId="0" applyBorder="1"/>
    <xf numFmtId="0" fontId="0" fillId="0" borderId="29" xfId="0" applyBorder="1"/>
    <xf numFmtId="0" fontId="0" fillId="0" borderId="0" xfId="0" applyAlignment="1">
      <alignment horizontal="center" wrapText="1"/>
    </xf>
    <xf numFmtId="0" fontId="0" fillId="6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9" borderId="0" xfId="0" applyFont="1" applyFill="1" applyAlignment="1">
      <alignment horizontal="center" vertical="center" wrapText="1"/>
    </xf>
    <xf numFmtId="0" fontId="3" fillId="9" borderId="0" xfId="0" applyFont="1" applyFill="1" applyAlignment="1">
      <alignment horizontal="center" vertical="center"/>
    </xf>
    <xf numFmtId="0" fontId="6" fillId="9" borderId="0" xfId="0" applyFont="1" applyFill="1" applyAlignment="1">
      <alignment horizontal="center" vertical="center" wrapText="1"/>
    </xf>
    <xf numFmtId="0" fontId="3" fillId="7" borderId="0" xfId="0" applyFont="1" applyFill="1" applyAlignment="1">
      <alignment horizontal="center" vertical="center"/>
    </xf>
    <xf numFmtId="0" fontId="15" fillId="10" borderId="4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</cellXfs>
  <cellStyles count="1">
    <cellStyle name="Normální" xfId="0" builtinId="0"/>
  </cellStyles>
  <dxfs count="2">
    <dxf>
      <fill>
        <patternFill>
          <bgColor rgb="FFFF000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04"/>
  <sheetViews>
    <sheetView workbookViewId="0">
      <pane xSplit="1" ySplit="4" topLeftCell="B23" activePane="bottomRight" state="frozen"/>
      <selection pane="topRight" activeCell="B1" sqref="B1"/>
      <selection pane="bottomLeft" activeCell="A5" sqref="A5"/>
      <selection pane="bottomRight" activeCell="Y30" sqref="Y30"/>
    </sheetView>
  </sheetViews>
  <sheetFormatPr defaultRowHeight="15" x14ac:dyDescent="0.25"/>
  <cols>
    <col min="1" max="1" width="6" customWidth="1"/>
    <col min="2" max="2" width="6" style="2" customWidth="1"/>
    <col min="3" max="3" width="23.42578125" customWidth="1"/>
    <col min="4" max="4" width="20.7109375" customWidth="1"/>
    <col min="5" max="10" width="6.42578125" style="2" customWidth="1"/>
    <col min="11" max="13" width="6.7109375" customWidth="1"/>
    <col min="14" max="14" width="8.140625" customWidth="1"/>
    <col min="15" max="15" width="9.5703125" customWidth="1"/>
    <col min="17" max="17" width="9.5703125" bestFit="1" customWidth="1"/>
    <col min="19" max="19" width="10.140625" customWidth="1"/>
    <col min="21" max="21" width="12" customWidth="1"/>
  </cols>
  <sheetData>
    <row r="1" spans="1:21" ht="28.5" customHeight="1" x14ac:dyDescent="0.25">
      <c r="A1" s="117" t="s">
        <v>17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21" t="s">
        <v>139</v>
      </c>
      <c r="Q1" s="121" t="s">
        <v>139</v>
      </c>
      <c r="S1" s="121" t="s">
        <v>139</v>
      </c>
    </row>
    <row r="2" spans="1:21" x14ac:dyDescent="0.25">
      <c r="B2" s="11"/>
      <c r="C2" s="12"/>
      <c r="D2" s="12"/>
      <c r="E2" s="11">
        <v>210</v>
      </c>
      <c r="F2" s="14">
        <f>MAX(O5:O104)</f>
        <v>9.1663029244871232</v>
      </c>
      <c r="G2" s="11">
        <v>200</v>
      </c>
      <c r="H2" s="14">
        <f>MAX(Q5:Q104)</f>
        <v>10.682326621923938</v>
      </c>
      <c r="I2" s="11">
        <v>200</v>
      </c>
      <c r="J2" s="14">
        <f>MAX(S5:S104)</f>
        <v>8.370480435859335</v>
      </c>
      <c r="O2" s="14">
        <f>MAX(O5:O104)</f>
        <v>9.1663029244871232</v>
      </c>
      <c r="Q2" s="14">
        <f>MAX(Q5:Q104)</f>
        <v>10.682326621923938</v>
      </c>
      <c r="S2" s="14">
        <f>MAX(S5:S104)</f>
        <v>8.370480435859335</v>
      </c>
    </row>
    <row r="3" spans="1:21" x14ac:dyDescent="0.25">
      <c r="E3" s="110" t="s">
        <v>22</v>
      </c>
      <c r="F3" s="110"/>
      <c r="G3" s="111" t="s">
        <v>135</v>
      </c>
      <c r="H3" s="111"/>
      <c r="I3" s="113" t="s">
        <v>136</v>
      </c>
      <c r="J3" s="113"/>
      <c r="K3" s="2">
        <v>1</v>
      </c>
      <c r="L3" s="2">
        <v>2</v>
      </c>
      <c r="M3" s="2">
        <v>3</v>
      </c>
      <c r="O3" s="110">
        <v>1</v>
      </c>
      <c r="P3" s="110"/>
      <c r="Q3" s="111">
        <v>2</v>
      </c>
      <c r="R3" s="111"/>
      <c r="S3" s="112">
        <v>3</v>
      </c>
      <c r="T3" s="112"/>
      <c r="U3" s="109" t="s">
        <v>16</v>
      </c>
    </row>
    <row r="4" spans="1:21" ht="15.75" thickBot="1" x14ac:dyDescent="0.3">
      <c r="A4" s="1" t="s">
        <v>0</v>
      </c>
      <c r="B4" s="2" t="s">
        <v>1</v>
      </c>
      <c r="C4" t="s">
        <v>2</v>
      </c>
      <c r="D4" t="s">
        <v>3</v>
      </c>
      <c r="E4" s="2" t="s">
        <v>4</v>
      </c>
      <c r="F4" s="2" t="s">
        <v>5</v>
      </c>
      <c r="G4" s="2" t="s">
        <v>4</v>
      </c>
      <c r="H4" s="2" t="s">
        <v>5</v>
      </c>
      <c r="I4" s="2" t="s">
        <v>4</v>
      </c>
      <c r="J4" s="2" t="s">
        <v>5</v>
      </c>
      <c r="K4" s="2" t="s">
        <v>7</v>
      </c>
      <c r="L4" s="2" t="s">
        <v>7</v>
      </c>
      <c r="M4" s="2" t="s">
        <v>7</v>
      </c>
      <c r="N4" t="s">
        <v>6</v>
      </c>
      <c r="O4" s="15" t="s">
        <v>8</v>
      </c>
      <c r="P4" s="2" t="s">
        <v>9</v>
      </c>
      <c r="Q4" s="15" t="s">
        <v>8</v>
      </c>
      <c r="R4" s="2" t="s">
        <v>9</v>
      </c>
      <c r="S4" s="15" t="s">
        <v>8</v>
      </c>
      <c r="T4" s="2" t="s">
        <v>9</v>
      </c>
      <c r="U4" s="109"/>
    </row>
    <row r="5" spans="1:21" ht="16.5" thickBot="1" x14ac:dyDescent="0.3">
      <c r="A5">
        <v>1</v>
      </c>
      <c r="B5" s="47">
        <v>6</v>
      </c>
      <c r="C5" s="56" t="s">
        <v>66</v>
      </c>
      <c r="D5" s="49" t="s">
        <v>67</v>
      </c>
      <c r="E5" s="9">
        <v>210</v>
      </c>
      <c r="F5" s="10">
        <v>36.72</v>
      </c>
      <c r="G5" s="5">
        <v>182</v>
      </c>
      <c r="H5" s="6">
        <v>29.79</v>
      </c>
      <c r="I5" s="7">
        <v>157</v>
      </c>
      <c r="J5" s="8">
        <v>36.4</v>
      </c>
      <c r="K5" s="51">
        <f>SUM(O5*10)</f>
        <v>57.189542483660134</v>
      </c>
      <c r="L5" s="51">
        <f>SUM(Q5*10)</f>
        <v>61.094326955354148</v>
      </c>
      <c r="M5" s="51">
        <f>SUM(S5*10)</f>
        <v>43.131868131868131</v>
      </c>
      <c r="N5" s="52">
        <f>SUM(K5+L5+M5)</f>
        <v>161.41573757088241</v>
      </c>
      <c r="O5" s="13">
        <f>SUM(E5/F5)</f>
        <v>5.7189542483660132</v>
      </c>
      <c r="P5">
        <f>SUM(O5*100/$F$2)</f>
        <v>62.391067538126372</v>
      </c>
      <c r="Q5" s="16">
        <f>SUM(G5/H5)</f>
        <v>6.109432695535415</v>
      </c>
      <c r="R5" s="4">
        <f>SUM(Q5*100/$H$2)</f>
        <v>57.191966804279176</v>
      </c>
      <c r="S5" s="13">
        <f>SUM(I5/J5)</f>
        <v>4.313186813186813</v>
      </c>
      <c r="T5">
        <f>SUM(S5*100/$J$2)</f>
        <v>51.528545419077965</v>
      </c>
      <c r="U5" s="82">
        <f>(RANK(N5,$N$5:$N$104))</f>
        <v>40</v>
      </c>
    </row>
    <row r="6" spans="1:21" ht="16.5" thickBot="1" x14ac:dyDescent="0.3">
      <c r="A6">
        <v>2</v>
      </c>
      <c r="B6" s="47">
        <v>7</v>
      </c>
      <c r="C6" s="56" t="s">
        <v>68</v>
      </c>
      <c r="D6" s="49" t="s">
        <v>67</v>
      </c>
      <c r="E6" s="9">
        <v>200</v>
      </c>
      <c r="F6" s="10">
        <v>40.47</v>
      </c>
      <c r="G6" s="5">
        <v>178</v>
      </c>
      <c r="H6" s="6">
        <v>34.07</v>
      </c>
      <c r="I6" s="7">
        <v>142</v>
      </c>
      <c r="J6" s="8">
        <v>29.71</v>
      </c>
      <c r="K6" s="51">
        <f t="shared" ref="K6:K69" si="0">SUM(O6*10)</f>
        <v>49.419322955275511</v>
      </c>
      <c r="L6" s="51">
        <f t="shared" ref="L6:L69" si="1">SUM(Q6*10)</f>
        <v>52.245377164660994</v>
      </c>
      <c r="M6" s="51">
        <f t="shared" ref="M6:M69" si="2">SUM(S6*10)</f>
        <v>47.795355099293168</v>
      </c>
      <c r="N6" s="52">
        <f t="shared" ref="N6:N69" si="3">SUM(K6+L6+M6)</f>
        <v>149.46005521922967</v>
      </c>
      <c r="O6" s="13">
        <f t="shared" ref="O6:O69" si="4">SUM(E6/F6)</f>
        <v>4.9419322955275513</v>
      </c>
      <c r="P6">
        <f t="shared" ref="P6:P69" si="5">SUM(O6*100/$F$2)</f>
        <v>53.914128043112484</v>
      </c>
      <c r="Q6" s="16">
        <f t="shared" ref="Q6:Q69" si="6">SUM(G6/H6)</f>
        <v>5.2245377164660995</v>
      </c>
      <c r="R6" s="4">
        <f t="shared" ref="R6:R69" si="7">SUM(Q6*100/$H$2)</f>
        <v>48.908237890269035</v>
      </c>
      <c r="S6" s="13">
        <f t="shared" ref="S6:S69" si="8">SUM(I6/J6)</f>
        <v>4.7795355099293166</v>
      </c>
      <c r="T6">
        <f t="shared" ref="T6:T69" si="9">SUM(S6*100/$J$2)</f>
        <v>57.099894642291666</v>
      </c>
      <c r="U6" s="82">
        <f t="shared" ref="U6:U69" si="10">(RANK(N6,$N$5:$N$104))</f>
        <v>45</v>
      </c>
    </row>
    <row r="7" spans="1:21" ht="16.5" thickBot="1" x14ac:dyDescent="0.3">
      <c r="A7">
        <v>3</v>
      </c>
      <c r="B7" s="53">
        <v>8</v>
      </c>
      <c r="C7" s="57" t="s">
        <v>69</v>
      </c>
      <c r="D7" s="54" t="s">
        <v>67</v>
      </c>
      <c r="E7" s="9">
        <v>210</v>
      </c>
      <c r="F7" s="10">
        <v>47.13</v>
      </c>
      <c r="G7" s="5">
        <v>195</v>
      </c>
      <c r="H7" s="6">
        <v>39.14</v>
      </c>
      <c r="I7" s="7">
        <v>173</v>
      </c>
      <c r="J7" s="8">
        <v>33.54</v>
      </c>
      <c r="K7" s="51">
        <f t="shared" si="0"/>
        <v>44.557606619987268</v>
      </c>
      <c r="L7" s="51">
        <f t="shared" si="1"/>
        <v>49.821154828819623</v>
      </c>
      <c r="M7" s="51">
        <f t="shared" si="2"/>
        <v>51.58020274299345</v>
      </c>
      <c r="N7" s="52">
        <f t="shared" si="3"/>
        <v>145.95896419180036</v>
      </c>
      <c r="O7" s="13">
        <f t="shared" si="4"/>
        <v>4.4557606619987267</v>
      </c>
      <c r="P7">
        <f t="shared" si="5"/>
        <v>48.610227031614684</v>
      </c>
      <c r="Q7" s="16">
        <f t="shared" si="6"/>
        <v>4.9821154828819623</v>
      </c>
      <c r="R7" s="4">
        <f t="shared" si="7"/>
        <v>46.638861169596588</v>
      </c>
      <c r="S7" s="13">
        <f t="shared" si="8"/>
        <v>5.1580202742993446</v>
      </c>
      <c r="T7">
        <f t="shared" si="9"/>
        <v>61.621555821363188</v>
      </c>
      <c r="U7" s="82">
        <f t="shared" si="10"/>
        <v>47</v>
      </c>
    </row>
    <row r="8" spans="1:21" ht="16.5" thickBot="1" x14ac:dyDescent="0.3">
      <c r="A8">
        <v>4</v>
      </c>
      <c r="B8" s="48">
        <v>9</v>
      </c>
      <c r="C8" s="58" t="s">
        <v>70</v>
      </c>
      <c r="D8" s="50" t="s">
        <v>71</v>
      </c>
      <c r="E8" s="9">
        <v>210</v>
      </c>
      <c r="F8" s="10">
        <v>36.799999999999997</v>
      </c>
      <c r="G8" s="5">
        <v>190</v>
      </c>
      <c r="H8" s="6">
        <v>24.89</v>
      </c>
      <c r="I8" s="7">
        <v>177</v>
      </c>
      <c r="J8" s="8">
        <v>32.130000000000003</v>
      </c>
      <c r="K8" s="51">
        <f t="shared" si="0"/>
        <v>57.065217391304358</v>
      </c>
      <c r="L8" s="51">
        <f t="shared" si="1"/>
        <v>76.33587786259541</v>
      </c>
      <c r="M8" s="51">
        <f t="shared" si="2"/>
        <v>55.08870214752568</v>
      </c>
      <c r="N8" s="52">
        <f t="shared" si="3"/>
        <v>188.48979740142545</v>
      </c>
      <c r="O8" s="13">
        <f t="shared" si="4"/>
        <v>5.7065217391304355</v>
      </c>
      <c r="P8">
        <f t="shared" si="5"/>
        <v>62.255434782608702</v>
      </c>
      <c r="Q8" s="16">
        <f t="shared" si="6"/>
        <v>7.6335877862595414</v>
      </c>
      <c r="R8" s="4">
        <f t="shared" si="7"/>
        <v>71.459973622157378</v>
      </c>
      <c r="S8" s="13">
        <f t="shared" si="8"/>
        <v>5.5088702147525677</v>
      </c>
      <c r="T8">
        <f t="shared" si="9"/>
        <v>65.813070790446375</v>
      </c>
      <c r="U8" s="82">
        <f t="shared" si="10"/>
        <v>26</v>
      </c>
    </row>
    <row r="9" spans="1:21" ht="16.5" thickBot="1" x14ac:dyDescent="0.3">
      <c r="A9">
        <v>5</v>
      </c>
      <c r="B9" s="47">
        <v>10</v>
      </c>
      <c r="C9" s="59" t="s">
        <v>72</v>
      </c>
      <c r="D9" s="49" t="s">
        <v>71</v>
      </c>
      <c r="E9" s="9">
        <v>210</v>
      </c>
      <c r="F9" s="10">
        <v>31.75</v>
      </c>
      <c r="G9" s="5">
        <v>191</v>
      </c>
      <c r="H9" s="6">
        <v>23.46</v>
      </c>
      <c r="I9" s="7">
        <v>189</v>
      </c>
      <c r="J9" s="8">
        <v>29.03</v>
      </c>
      <c r="K9" s="51">
        <f t="shared" si="0"/>
        <v>66.141732283464563</v>
      </c>
      <c r="L9" s="51">
        <f t="shared" si="1"/>
        <v>81.41517476555839</v>
      </c>
      <c r="M9" s="51">
        <f t="shared" si="2"/>
        <v>65.105063727178788</v>
      </c>
      <c r="N9" s="52">
        <f t="shared" si="3"/>
        <v>212.66197077620174</v>
      </c>
      <c r="O9" s="13">
        <f t="shared" si="4"/>
        <v>6.6141732283464565</v>
      </c>
      <c r="P9">
        <f t="shared" si="5"/>
        <v>72.157480314960637</v>
      </c>
      <c r="Q9" s="16">
        <f t="shared" si="6"/>
        <v>8.1415174765558387</v>
      </c>
      <c r="R9" s="4">
        <f t="shared" si="7"/>
        <v>76.214833759590789</v>
      </c>
      <c r="S9" s="13">
        <f t="shared" si="8"/>
        <v>6.5105063727178782</v>
      </c>
      <c r="T9">
        <f t="shared" si="9"/>
        <v>77.77936311548757</v>
      </c>
      <c r="U9" s="82">
        <f t="shared" si="10"/>
        <v>14</v>
      </c>
    </row>
    <row r="10" spans="1:21" ht="16.5" thickBot="1" x14ac:dyDescent="0.3">
      <c r="A10">
        <v>6</v>
      </c>
      <c r="B10" s="53">
        <v>11</v>
      </c>
      <c r="C10" s="57" t="s">
        <v>73</v>
      </c>
      <c r="D10" s="54" t="s">
        <v>71</v>
      </c>
      <c r="E10" s="9">
        <v>210</v>
      </c>
      <c r="F10" s="10">
        <v>31.58</v>
      </c>
      <c r="G10" s="5">
        <v>193</v>
      </c>
      <c r="H10" s="6">
        <v>25.14</v>
      </c>
      <c r="I10" s="7">
        <v>174</v>
      </c>
      <c r="J10" s="8">
        <v>26.83</v>
      </c>
      <c r="K10" s="51">
        <f t="shared" si="0"/>
        <v>66.497783407219771</v>
      </c>
      <c r="L10" s="51">
        <f t="shared" si="1"/>
        <v>76.770087509944304</v>
      </c>
      <c r="M10" s="51">
        <f t="shared" si="2"/>
        <v>64.852776742452477</v>
      </c>
      <c r="N10" s="52">
        <f t="shared" si="3"/>
        <v>208.12064765961657</v>
      </c>
      <c r="O10" s="13">
        <f t="shared" si="4"/>
        <v>6.6497783407219764</v>
      </c>
      <c r="P10">
        <f t="shared" si="5"/>
        <v>72.545915136162137</v>
      </c>
      <c r="Q10" s="16">
        <f t="shared" si="6"/>
        <v>7.6770087509944309</v>
      </c>
      <c r="R10" s="4">
        <f t="shared" si="7"/>
        <v>71.866448412450481</v>
      </c>
      <c r="S10" s="13">
        <f t="shared" si="8"/>
        <v>6.485277674245248</v>
      </c>
      <c r="T10">
        <f t="shared" si="9"/>
        <v>77.477962273971343</v>
      </c>
      <c r="U10" s="82">
        <f t="shared" si="10"/>
        <v>15</v>
      </c>
    </row>
    <row r="11" spans="1:21" ht="16.5" thickBot="1" x14ac:dyDescent="0.3">
      <c r="A11">
        <v>7</v>
      </c>
      <c r="B11" s="48">
        <v>12</v>
      </c>
      <c r="C11" s="60" t="s">
        <v>74</v>
      </c>
      <c r="D11" s="50" t="s">
        <v>75</v>
      </c>
      <c r="E11" s="9">
        <v>210</v>
      </c>
      <c r="F11" s="10">
        <v>41.38</v>
      </c>
      <c r="G11" s="5">
        <v>193</v>
      </c>
      <c r="H11" s="6">
        <v>29.82</v>
      </c>
      <c r="I11" s="7">
        <v>189</v>
      </c>
      <c r="J11" s="8">
        <v>33.82</v>
      </c>
      <c r="K11" s="51">
        <f t="shared" si="0"/>
        <v>50.749154180763654</v>
      </c>
      <c r="L11" s="51">
        <f t="shared" si="1"/>
        <v>64.721663313212602</v>
      </c>
      <c r="M11" s="51">
        <f t="shared" si="2"/>
        <v>55.884092253104676</v>
      </c>
      <c r="N11" s="52">
        <f t="shared" si="3"/>
        <v>171.35490974708094</v>
      </c>
      <c r="O11" s="13">
        <f t="shared" si="4"/>
        <v>5.0749154180763654</v>
      </c>
      <c r="P11">
        <f t="shared" si="5"/>
        <v>55.364910584823583</v>
      </c>
      <c r="Q11" s="16">
        <f t="shared" si="6"/>
        <v>6.4721663313212607</v>
      </c>
      <c r="R11" s="4">
        <f t="shared" si="7"/>
        <v>60.587609426190646</v>
      </c>
      <c r="S11" s="13">
        <f t="shared" si="8"/>
        <v>5.5884092253104676</v>
      </c>
      <c r="T11">
        <f t="shared" si="9"/>
        <v>66.76330311184519</v>
      </c>
      <c r="U11" s="82">
        <f t="shared" si="10"/>
        <v>34</v>
      </c>
    </row>
    <row r="12" spans="1:21" ht="16.5" thickBot="1" x14ac:dyDescent="0.3">
      <c r="A12">
        <v>8</v>
      </c>
      <c r="B12" s="47">
        <v>13</v>
      </c>
      <c r="C12" s="56" t="s">
        <v>76</v>
      </c>
      <c r="D12" s="49" t="s">
        <v>75</v>
      </c>
      <c r="E12" s="9">
        <v>210</v>
      </c>
      <c r="F12" s="10">
        <v>39.25</v>
      </c>
      <c r="G12" s="5">
        <v>190</v>
      </c>
      <c r="H12" s="6">
        <v>24.97</v>
      </c>
      <c r="I12" s="7">
        <v>183</v>
      </c>
      <c r="J12" s="8">
        <v>37.21</v>
      </c>
      <c r="K12" s="51">
        <f t="shared" si="0"/>
        <v>53.503184713375795</v>
      </c>
      <c r="L12" s="51">
        <f t="shared" si="1"/>
        <v>76.09130957148578</v>
      </c>
      <c r="M12" s="51">
        <f t="shared" si="2"/>
        <v>49.180327868852459</v>
      </c>
      <c r="N12" s="52">
        <f t="shared" si="3"/>
        <v>178.77482215371404</v>
      </c>
      <c r="O12" s="13">
        <f t="shared" si="4"/>
        <v>5.3503184713375793</v>
      </c>
      <c r="P12">
        <f t="shared" si="5"/>
        <v>58.36942675159235</v>
      </c>
      <c r="Q12" s="16">
        <f t="shared" si="6"/>
        <v>7.6091309571485786</v>
      </c>
      <c r="R12" s="4">
        <f t="shared" si="7"/>
        <v>71.231026970584594</v>
      </c>
      <c r="S12" s="13">
        <f t="shared" si="8"/>
        <v>4.918032786885246</v>
      </c>
      <c r="T12">
        <f t="shared" si="9"/>
        <v>58.754486371132032</v>
      </c>
      <c r="U12" s="82">
        <f t="shared" si="10"/>
        <v>31</v>
      </c>
    </row>
    <row r="13" spans="1:21" ht="16.5" thickBot="1" x14ac:dyDescent="0.3">
      <c r="A13">
        <v>9</v>
      </c>
      <c r="B13" s="53">
        <v>14</v>
      </c>
      <c r="C13" s="61" t="s">
        <v>77</v>
      </c>
      <c r="D13" s="54" t="s">
        <v>75</v>
      </c>
      <c r="E13" s="9">
        <v>210</v>
      </c>
      <c r="F13" s="10">
        <v>32.26</v>
      </c>
      <c r="G13" s="5">
        <v>189</v>
      </c>
      <c r="H13" s="6">
        <v>25</v>
      </c>
      <c r="I13" s="7">
        <v>181</v>
      </c>
      <c r="J13" s="8">
        <v>31.08</v>
      </c>
      <c r="K13" s="51">
        <f t="shared" si="0"/>
        <v>65.096094234345941</v>
      </c>
      <c r="L13" s="51">
        <f t="shared" si="1"/>
        <v>75.599999999999994</v>
      </c>
      <c r="M13" s="51">
        <f t="shared" si="2"/>
        <v>58.236808236808244</v>
      </c>
      <c r="N13" s="52">
        <f t="shared" si="3"/>
        <v>198.93290247115419</v>
      </c>
      <c r="O13" s="13">
        <f t="shared" si="4"/>
        <v>6.5096094234345943</v>
      </c>
      <c r="P13">
        <f t="shared" si="5"/>
        <v>71.016738995660276</v>
      </c>
      <c r="Q13" s="16">
        <f t="shared" si="6"/>
        <v>7.56</v>
      </c>
      <c r="R13" s="4">
        <f t="shared" si="7"/>
        <v>70.771099476439787</v>
      </c>
      <c r="S13" s="13">
        <f t="shared" si="8"/>
        <v>5.8236808236808244</v>
      </c>
      <c r="T13">
        <f t="shared" si="9"/>
        <v>69.574033035571517</v>
      </c>
      <c r="U13" s="82">
        <f t="shared" si="10"/>
        <v>18</v>
      </c>
    </row>
    <row r="14" spans="1:21" ht="16.5" thickBot="1" x14ac:dyDescent="0.3">
      <c r="A14">
        <v>10</v>
      </c>
      <c r="B14" s="48">
        <v>15</v>
      </c>
      <c r="C14" s="58" t="s">
        <v>78</v>
      </c>
      <c r="D14" s="50" t="s">
        <v>79</v>
      </c>
      <c r="E14" s="9">
        <v>210</v>
      </c>
      <c r="F14" s="10">
        <v>38.97</v>
      </c>
      <c r="G14" s="5">
        <v>186</v>
      </c>
      <c r="H14" s="6">
        <v>30.26</v>
      </c>
      <c r="I14" s="7">
        <v>162</v>
      </c>
      <c r="J14" s="8">
        <v>43.6</v>
      </c>
      <c r="K14" s="51">
        <f t="shared" si="0"/>
        <v>53.887605850654346</v>
      </c>
      <c r="L14" s="51">
        <f t="shared" si="1"/>
        <v>61.467283542630533</v>
      </c>
      <c r="M14" s="51">
        <f t="shared" si="2"/>
        <v>37.155963302752291</v>
      </c>
      <c r="N14" s="52">
        <f t="shared" si="3"/>
        <v>152.51085269603718</v>
      </c>
      <c r="O14" s="13">
        <f t="shared" si="4"/>
        <v>5.3887605850654348</v>
      </c>
      <c r="P14">
        <f t="shared" si="5"/>
        <v>58.788811906594816</v>
      </c>
      <c r="Q14" s="16">
        <f t="shared" si="6"/>
        <v>6.1467283542630531</v>
      </c>
      <c r="R14" s="4">
        <f t="shared" si="7"/>
        <v>57.541101033624805</v>
      </c>
      <c r="S14" s="13">
        <f t="shared" si="8"/>
        <v>3.7155963302752291</v>
      </c>
      <c r="T14">
        <f t="shared" si="9"/>
        <v>44.389283969382774</v>
      </c>
      <c r="U14" s="82">
        <f t="shared" si="10"/>
        <v>44</v>
      </c>
    </row>
    <row r="15" spans="1:21" ht="16.5" thickBot="1" x14ac:dyDescent="0.3">
      <c r="A15">
        <v>11</v>
      </c>
      <c r="B15" s="47">
        <v>16</v>
      </c>
      <c r="C15" s="56" t="s">
        <v>80</v>
      </c>
      <c r="D15" s="49" t="s">
        <v>79</v>
      </c>
      <c r="E15" s="9">
        <v>200</v>
      </c>
      <c r="F15" s="10">
        <v>63.7</v>
      </c>
      <c r="G15" s="5">
        <v>186</v>
      </c>
      <c r="H15" s="6">
        <v>30.29</v>
      </c>
      <c r="I15" s="7">
        <v>180</v>
      </c>
      <c r="J15" s="8">
        <v>32.979999999999997</v>
      </c>
      <c r="K15" s="51">
        <f t="shared" si="0"/>
        <v>31.397174254317108</v>
      </c>
      <c r="L15" s="51">
        <f t="shared" si="1"/>
        <v>61.406404754044239</v>
      </c>
      <c r="M15" s="51">
        <f t="shared" si="2"/>
        <v>54.578532443905402</v>
      </c>
      <c r="N15" s="52">
        <f t="shared" si="3"/>
        <v>147.38211145226674</v>
      </c>
      <c r="O15" s="13">
        <f t="shared" si="4"/>
        <v>3.1397174254317108</v>
      </c>
      <c r="P15">
        <f t="shared" si="5"/>
        <v>34.252822007924046</v>
      </c>
      <c r="Q15" s="16">
        <f t="shared" si="6"/>
        <v>6.1406404754044237</v>
      </c>
      <c r="R15" s="4">
        <f t="shared" si="7"/>
        <v>57.484110837817326</v>
      </c>
      <c r="S15" s="13">
        <f t="shared" si="8"/>
        <v>5.4578532443905399</v>
      </c>
      <c r="T15">
        <f t="shared" si="9"/>
        <v>65.203584026180479</v>
      </c>
      <c r="U15" s="82">
        <f t="shared" si="10"/>
        <v>46</v>
      </c>
    </row>
    <row r="16" spans="1:21" ht="16.5" thickBot="1" x14ac:dyDescent="0.3">
      <c r="A16">
        <v>12</v>
      </c>
      <c r="B16" s="53">
        <v>17</v>
      </c>
      <c r="C16" s="61" t="s">
        <v>81</v>
      </c>
      <c r="D16" s="54" t="s">
        <v>79</v>
      </c>
      <c r="E16" s="9">
        <v>210</v>
      </c>
      <c r="F16" s="10">
        <v>41.53</v>
      </c>
      <c r="G16" s="5">
        <v>192</v>
      </c>
      <c r="H16" s="6">
        <v>38.5</v>
      </c>
      <c r="I16" s="7">
        <v>150</v>
      </c>
      <c r="J16" s="8">
        <v>36.19</v>
      </c>
      <c r="K16" s="51">
        <f t="shared" si="0"/>
        <v>50.565856007705264</v>
      </c>
      <c r="L16" s="51">
        <f t="shared" si="1"/>
        <v>49.870129870129873</v>
      </c>
      <c r="M16" s="51">
        <f t="shared" si="2"/>
        <v>41.447913788339321</v>
      </c>
      <c r="N16" s="52">
        <f t="shared" si="3"/>
        <v>141.88389966617444</v>
      </c>
      <c r="O16" s="13">
        <f t="shared" si="4"/>
        <v>5.0565856007705268</v>
      </c>
      <c r="P16">
        <f t="shared" si="5"/>
        <v>55.164941006501323</v>
      </c>
      <c r="Q16" s="16">
        <f t="shared" si="6"/>
        <v>4.9870129870129869</v>
      </c>
      <c r="R16" s="4">
        <f t="shared" si="7"/>
        <v>46.684707962194871</v>
      </c>
      <c r="S16" s="13">
        <f t="shared" si="8"/>
        <v>4.1447913788339319</v>
      </c>
      <c r="T16">
        <f t="shared" si="9"/>
        <v>49.516768011039709</v>
      </c>
      <c r="U16" s="82">
        <f t="shared" si="10"/>
        <v>48</v>
      </c>
    </row>
    <row r="17" spans="1:21" ht="16.5" thickBot="1" x14ac:dyDescent="0.3">
      <c r="A17">
        <v>13</v>
      </c>
      <c r="B17" s="48">
        <v>19</v>
      </c>
      <c r="C17" s="60" t="s">
        <v>82</v>
      </c>
      <c r="D17" s="50" t="s">
        <v>83</v>
      </c>
      <c r="E17" s="9">
        <v>210</v>
      </c>
      <c r="F17" s="10">
        <v>37.869999999999997</v>
      </c>
      <c r="G17" s="5">
        <v>193</v>
      </c>
      <c r="H17" s="6">
        <v>23.25</v>
      </c>
      <c r="I17" s="7">
        <v>167</v>
      </c>
      <c r="J17" s="8">
        <v>31.87</v>
      </c>
      <c r="K17" s="51">
        <f t="shared" si="0"/>
        <v>55.452865064695011</v>
      </c>
      <c r="L17" s="51">
        <f t="shared" si="1"/>
        <v>83.010752688172033</v>
      </c>
      <c r="M17" s="51">
        <f t="shared" si="2"/>
        <v>52.400376529651709</v>
      </c>
      <c r="N17" s="52">
        <f t="shared" si="3"/>
        <v>190.86399428251875</v>
      </c>
      <c r="O17" s="13">
        <f t="shared" si="4"/>
        <v>5.5452865064695009</v>
      </c>
      <c r="P17">
        <f t="shared" si="5"/>
        <v>60.496435172960126</v>
      </c>
      <c r="Q17" s="16">
        <f t="shared" si="6"/>
        <v>8.301075268817204</v>
      </c>
      <c r="R17" s="4">
        <f t="shared" si="7"/>
        <v>77.708495186623878</v>
      </c>
      <c r="S17" s="13">
        <f t="shared" si="8"/>
        <v>5.2400376529651709</v>
      </c>
      <c r="T17">
        <f t="shared" si="9"/>
        <v>62.601396575956691</v>
      </c>
      <c r="U17" s="82">
        <f t="shared" si="10"/>
        <v>22</v>
      </c>
    </row>
    <row r="18" spans="1:21" ht="16.5" thickBot="1" x14ac:dyDescent="0.3">
      <c r="A18">
        <v>14</v>
      </c>
      <c r="B18" s="48">
        <v>20</v>
      </c>
      <c r="C18" s="59" t="s">
        <v>84</v>
      </c>
      <c r="D18" s="50" t="s">
        <v>83</v>
      </c>
      <c r="E18" s="9">
        <v>210</v>
      </c>
      <c r="F18" s="10">
        <v>39.89</v>
      </c>
      <c r="G18" s="5">
        <v>187</v>
      </c>
      <c r="H18" s="6">
        <v>31.77</v>
      </c>
      <c r="I18" s="7">
        <v>155</v>
      </c>
      <c r="J18" s="8">
        <v>29.95</v>
      </c>
      <c r="K18" s="51">
        <f t="shared" si="0"/>
        <v>52.644773126096766</v>
      </c>
      <c r="L18" s="51">
        <f t="shared" si="1"/>
        <v>58.860560276990874</v>
      </c>
      <c r="M18" s="51">
        <f t="shared" si="2"/>
        <v>51.752921535893151</v>
      </c>
      <c r="N18" s="52">
        <f t="shared" si="3"/>
        <v>163.25825493898077</v>
      </c>
      <c r="O18" s="13">
        <f t="shared" si="4"/>
        <v>5.2644773126096762</v>
      </c>
      <c r="P18">
        <f t="shared" si="5"/>
        <v>57.432940586613185</v>
      </c>
      <c r="Q18" s="16">
        <f t="shared" si="6"/>
        <v>5.8860560276990874</v>
      </c>
      <c r="R18" s="4">
        <f t="shared" si="7"/>
        <v>55.100880510607162</v>
      </c>
      <c r="S18" s="13">
        <f t="shared" si="8"/>
        <v>5.1752921535893153</v>
      </c>
      <c r="T18">
        <f t="shared" si="9"/>
        <v>61.827898568620292</v>
      </c>
      <c r="U18" s="82">
        <f t="shared" si="10"/>
        <v>38</v>
      </c>
    </row>
    <row r="19" spans="1:21" ht="16.5" thickBot="1" x14ac:dyDescent="0.3">
      <c r="A19">
        <v>15</v>
      </c>
      <c r="B19" s="48">
        <v>21</v>
      </c>
      <c r="C19" s="57" t="s">
        <v>85</v>
      </c>
      <c r="D19" s="50" t="s">
        <v>83</v>
      </c>
      <c r="E19" s="9">
        <v>210</v>
      </c>
      <c r="F19" s="10">
        <v>31.09</v>
      </c>
      <c r="G19" s="5">
        <v>186</v>
      </c>
      <c r="H19" s="6">
        <v>21.26</v>
      </c>
      <c r="I19" s="7">
        <v>180</v>
      </c>
      <c r="J19" s="8">
        <v>25.92</v>
      </c>
      <c r="K19" s="51">
        <f t="shared" si="0"/>
        <v>67.545834673528461</v>
      </c>
      <c r="L19" s="51">
        <f t="shared" si="1"/>
        <v>87.488240827845715</v>
      </c>
      <c r="M19" s="51">
        <f t="shared" si="2"/>
        <v>69.444444444444443</v>
      </c>
      <c r="N19" s="52">
        <f t="shared" si="3"/>
        <v>224.47851994581862</v>
      </c>
      <c r="O19" s="13">
        <f t="shared" si="4"/>
        <v>6.7545834673528464</v>
      </c>
      <c r="P19">
        <f t="shared" si="5"/>
        <v>73.689289160501772</v>
      </c>
      <c r="Q19" s="16">
        <f t="shared" si="6"/>
        <v>8.7488240827845711</v>
      </c>
      <c r="R19" s="4">
        <f t="shared" si="7"/>
        <v>81.899986701669178</v>
      </c>
      <c r="S19" s="13">
        <f t="shared" si="8"/>
        <v>6.9444444444444438</v>
      </c>
      <c r="T19">
        <f t="shared" si="9"/>
        <v>82.963510848126234</v>
      </c>
      <c r="U19" s="82">
        <f t="shared" si="10"/>
        <v>9</v>
      </c>
    </row>
    <row r="20" spans="1:21" ht="16.5" thickBot="1" x14ac:dyDescent="0.3">
      <c r="A20">
        <v>16</v>
      </c>
      <c r="B20" s="48">
        <v>23</v>
      </c>
      <c r="C20" s="60" t="s">
        <v>87</v>
      </c>
      <c r="D20" s="50" t="s">
        <v>86</v>
      </c>
      <c r="E20" s="9">
        <v>210</v>
      </c>
      <c r="F20" s="10">
        <v>30.64</v>
      </c>
      <c r="G20" s="5">
        <v>187</v>
      </c>
      <c r="H20" s="6">
        <v>21.53</v>
      </c>
      <c r="I20" s="7">
        <v>178</v>
      </c>
      <c r="J20" s="8">
        <v>27.85</v>
      </c>
      <c r="K20" s="51">
        <f t="shared" si="0"/>
        <v>68.537859007832907</v>
      </c>
      <c r="L20" s="51">
        <f t="shared" si="1"/>
        <v>86.855550394797945</v>
      </c>
      <c r="M20" s="51">
        <f t="shared" si="2"/>
        <v>63.913824057450626</v>
      </c>
      <c r="N20" s="52">
        <f t="shared" si="3"/>
        <v>219.30723346008148</v>
      </c>
      <c r="O20" s="13">
        <f t="shared" si="4"/>
        <v>6.85378590078329</v>
      </c>
      <c r="P20">
        <f t="shared" si="5"/>
        <v>74.7715404699739</v>
      </c>
      <c r="Q20" s="16">
        <f t="shared" si="6"/>
        <v>8.6855550394797945</v>
      </c>
      <c r="R20" s="4">
        <f t="shared" si="7"/>
        <v>81.307708955967911</v>
      </c>
      <c r="S20" s="13">
        <f t="shared" si="8"/>
        <v>6.3913824057450626</v>
      </c>
      <c r="T20">
        <f t="shared" si="9"/>
        <v>76.356219391711733</v>
      </c>
      <c r="U20" s="82">
        <f t="shared" si="10"/>
        <v>11</v>
      </c>
    </row>
    <row r="21" spans="1:21" ht="16.5" thickBot="1" x14ac:dyDescent="0.3">
      <c r="A21">
        <v>17</v>
      </c>
      <c r="B21" s="47">
        <v>24</v>
      </c>
      <c r="C21" s="56" t="s">
        <v>88</v>
      </c>
      <c r="D21" s="50" t="s">
        <v>86</v>
      </c>
      <c r="E21" s="9">
        <v>210</v>
      </c>
      <c r="F21" s="10">
        <v>25.17</v>
      </c>
      <c r="G21" s="5">
        <v>190</v>
      </c>
      <c r="H21" s="6">
        <v>18.86</v>
      </c>
      <c r="I21" s="7">
        <v>164</v>
      </c>
      <c r="J21" s="8">
        <v>22.61</v>
      </c>
      <c r="K21" s="51">
        <f t="shared" si="0"/>
        <v>83.432657926102507</v>
      </c>
      <c r="L21" s="51">
        <f t="shared" si="1"/>
        <v>100.74231177094379</v>
      </c>
      <c r="M21" s="51">
        <f t="shared" si="2"/>
        <v>72.534276868642195</v>
      </c>
      <c r="N21" s="52">
        <f t="shared" si="3"/>
        <v>256.70924656568849</v>
      </c>
      <c r="O21" s="13">
        <f t="shared" si="4"/>
        <v>8.34326579261025</v>
      </c>
      <c r="P21">
        <f t="shared" si="5"/>
        <v>91.021056813667059</v>
      </c>
      <c r="Q21" s="16">
        <f t="shared" si="6"/>
        <v>10.074231177094379</v>
      </c>
      <c r="R21" s="4">
        <f t="shared" si="7"/>
        <v>94.307462537407062</v>
      </c>
      <c r="S21" s="13">
        <f t="shared" si="8"/>
        <v>7.2534276868642191</v>
      </c>
      <c r="T21">
        <f t="shared" si="9"/>
        <v>86.654855028277282</v>
      </c>
      <c r="U21" s="82">
        <f t="shared" si="10"/>
        <v>3</v>
      </c>
    </row>
    <row r="22" spans="1:21" ht="16.5" thickBot="1" x14ac:dyDescent="0.3">
      <c r="A22">
        <v>18</v>
      </c>
      <c r="B22" s="53">
        <v>25</v>
      </c>
      <c r="C22" s="61" t="s">
        <v>89</v>
      </c>
      <c r="D22" s="50" t="s">
        <v>86</v>
      </c>
      <c r="E22" s="9">
        <v>210</v>
      </c>
      <c r="F22" s="10">
        <v>36.6</v>
      </c>
      <c r="G22" s="5">
        <v>192</v>
      </c>
      <c r="H22" s="6">
        <v>24.17</v>
      </c>
      <c r="I22" s="7">
        <v>181</v>
      </c>
      <c r="J22" s="8">
        <v>30.15</v>
      </c>
      <c r="K22" s="51">
        <f t="shared" si="0"/>
        <v>57.377049180327866</v>
      </c>
      <c r="L22" s="51">
        <f t="shared" si="1"/>
        <v>79.437318990484073</v>
      </c>
      <c r="M22" s="51">
        <f t="shared" si="2"/>
        <v>60.033167495854073</v>
      </c>
      <c r="N22" s="52">
        <f t="shared" si="3"/>
        <v>196.84753566666603</v>
      </c>
      <c r="O22" s="13">
        <f t="shared" si="4"/>
        <v>5.7377049180327866</v>
      </c>
      <c r="P22">
        <f t="shared" si="5"/>
        <v>62.595628415300546</v>
      </c>
      <c r="Q22" s="16">
        <f t="shared" si="6"/>
        <v>7.9437318990484069</v>
      </c>
      <c r="R22" s="4">
        <f t="shared" si="7"/>
        <v>74.363312227741105</v>
      </c>
      <c r="S22" s="13">
        <f t="shared" si="8"/>
        <v>6.003316749585407</v>
      </c>
      <c r="T22">
        <f t="shared" si="9"/>
        <v>71.72009773617124</v>
      </c>
      <c r="U22" s="82">
        <f t="shared" si="10"/>
        <v>19</v>
      </c>
    </row>
    <row r="23" spans="1:21" ht="16.5" thickBot="1" x14ac:dyDescent="0.3">
      <c r="A23">
        <v>19</v>
      </c>
      <c r="B23" s="48">
        <v>29</v>
      </c>
      <c r="C23" s="58" t="s">
        <v>91</v>
      </c>
      <c r="D23" s="50" t="s">
        <v>90</v>
      </c>
      <c r="E23" s="9">
        <v>210</v>
      </c>
      <c r="F23" s="10">
        <v>24.47</v>
      </c>
      <c r="G23" s="5">
        <v>188</v>
      </c>
      <c r="H23" s="6">
        <v>19.16</v>
      </c>
      <c r="I23" s="7">
        <v>164</v>
      </c>
      <c r="J23" s="8">
        <v>22.8</v>
      </c>
      <c r="K23" s="51">
        <f t="shared" si="0"/>
        <v>85.819370657948497</v>
      </c>
      <c r="L23" s="51">
        <f t="shared" si="1"/>
        <v>98.121085594989552</v>
      </c>
      <c r="M23" s="51">
        <f t="shared" si="2"/>
        <v>71.929824561403507</v>
      </c>
      <c r="N23" s="52">
        <f t="shared" si="3"/>
        <v>255.87028081434156</v>
      </c>
      <c r="O23" s="13">
        <f t="shared" si="4"/>
        <v>8.5819370657948504</v>
      </c>
      <c r="P23">
        <f t="shared" si="5"/>
        <v>93.624846751123826</v>
      </c>
      <c r="Q23" s="16">
        <f t="shared" si="6"/>
        <v>9.8121085594989559</v>
      </c>
      <c r="R23" s="4">
        <f t="shared" si="7"/>
        <v>91.853665467979752</v>
      </c>
      <c r="S23" s="13">
        <f t="shared" si="8"/>
        <v>7.192982456140351</v>
      </c>
      <c r="T23">
        <f t="shared" si="9"/>
        <v>85.932731236374977</v>
      </c>
      <c r="U23" s="82">
        <f t="shared" si="10"/>
        <v>4</v>
      </c>
    </row>
    <row r="24" spans="1:21" ht="16.5" thickBot="1" x14ac:dyDescent="0.3">
      <c r="A24">
        <v>20</v>
      </c>
      <c r="B24" s="47">
        <v>30</v>
      </c>
      <c r="C24" s="56" t="s">
        <v>92</v>
      </c>
      <c r="D24" s="50" t="s">
        <v>90</v>
      </c>
      <c r="E24" s="9">
        <v>210</v>
      </c>
      <c r="F24" s="10">
        <v>24.11</v>
      </c>
      <c r="G24" s="5">
        <v>197</v>
      </c>
      <c r="H24" s="6">
        <v>22.26</v>
      </c>
      <c r="I24" s="7">
        <v>165</v>
      </c>
      <c r="J24" s="8">
        <v>25.99</v>
      </c>
      <c r="K24" s="51">
        <f t="shared" si="0"/>
        <v>87.100788054749074</v>
      </c>
      <c r="L24" s="51">
        <f t="shared" si="1"/>
        <v>88.499550763701706</v>
      </c>
      <c r="M24" s="51">
        <f t="shared" si="2"/>
        <v>63.485956136975766</v>
      </c>
      <c r="N24" s="52">
        <f t="shared" si="3"/>
        <v>239.08629495542655</v>
      </c>
      <c r="O24" s="13">
        <f t="shared" si="4"/>
        <v>8.7100788054749074</v>
      </c>
      <c r="P24">
        <f t="shared" si="5"/>
        <v>95.022812111157208</v>
      </c>
      <c r="Q24" s="16">
        <f t="shared" si="6"/>
        <v>8.8499550763701702</v>
      </c>
      <c r="R24" s="4">
        <f t="shared" si="7"/>
        <v>82.84669987722441</v>
      </c>
      <c r="S24" s="13">
        <f t="shared" si="8"/>
        <v>6.3485956136975767</v>
      </c>
      <c r="T24">
        <f t="shared" si="9"/>
        <v>75.845056473700652</v>
      </c>
      <c r="U24" s="82">
        <f t="shared" si="10"/>
        <v>6</v>
      </c>
    </row>
    <row r="25" spans="1:21" ht="16.5" thickBot="1" x14ac:dyDescent="0.3">
      <c r="A25">
        <v>21</v>
      </c>
      <c r="B25" s="53">
        <v>31</v>
      </c>
      <c r="C25" s="57" t="s">
        <v>93</v>
      </c>
      <c r="D25" s="50" t="s">
        <v>90</v>
      </c>
      <c r="E25" s="9">
        <v>210</v>
      </c>
      <c r="F25" s="10">
        <v>30.48</v>
      </c>
      <c r="G25" s="5">
        <v>190</v>
      </c>
      <c r="H25" s="6">
        <v>22.36</v>
      </c>
      <c r="I25" s="7">
        <v>189</v>
      </c>
      <c r="J25" s="8">
        <v>28.17</v>
      </c>
      <c r="K25" s="51">
        <f t="shared" si="0"/>
        <v>68.897637795275585</v>
      </c>
      <c r="L25" s="51">
        <f t="shared" si="1"/>
        <v>84.973166368515209</v>
      </c>
      <c r="M25" s="51">
        <f t="shared" si="2"/>
        <v>67.092651757188492</v>
      </c>
      <c r="N25" s="52">
        <f t="shared" si="3"/>
        <v>220.9634559209793</v>
      </c>
      <c r="O25" s="13">
        <f t="shared" si="4"/>
        <v>6.8897637795275593</v>
      </c>
      <c r="P25">
        <f t="shared" si="5"/>
        <v>75.164041994750662</v>
      </c>
      <c r="Q25" s="16">
        <f t="shared" si="6"/>
        <v>8.4973166368515205</v>
      </c>
      <c r="R25" s="4">
        <f t="shared" si="7"/>
        <v>79.545560977437262</v>
      </c>
      <c r="S25" s="13">
        <f t="shared" si="8"/>
        <v>6.7092651757188495</v>
      </c>
      <c r="T25">
        <f t="shared" si="9"/>
        <v>80.153883963173726</v>
      </c>
      <c r="U25" s="82">
        <f t="shared" si="10"/>
        <v>10</v>
      </c>
    </row>
    <row r="26" spans="1:21" ht="16.5" thickBot="1" x14ac:dyDescent="0.3">
      <c r="A26">
        <v>22</v>
      </c>
      <c r="B26" s="48">
        <v>32</v>
      </c>
      <c r="C26" s="60" t="s">
        <v>95</v>
      </c>
      <c r="D26" s="50" t="s">
        <v>94</v>
      </c>
      <c r="E26" s="9">
        <v>210</v>
      </c>
      <c r="F26" s="10">
        <v>59.13</v>
      </c>
      <c r="G26" s="5">
        <v>197</v>
      </c>
      <c r="H26" s="6">
        <v>41.85</v>
      </c>
      <c r="I26" s="7">
        <v>180</v>
      </c>
      <c r="J26" s="8">
        <v>32.64</v>
      </c>
      <c r="K26" s="51">
        <f t="shared" si="0"/>
        <v>35.514967021816332</v>
      </c>
      <c r="L26" s="51">
        <f t="shared" si="1"/>
        <v>47.072879330943849</v>
      </c>
      <c r="M26" s="51">
        <f t="shared" si="2"/>
        <v>55.147058823529413</v>
      </c>
      <c r="N26" s="52">
        <f t="shared" si="3"/>
        <v>137.7349051762896</v>
      </c>
      <c r="O26" s="13">
        <f t="shared" si="4"/>
        <v>3.5514967021816335</v>
      </c>
      <c r="P26">
        <f t="shared" si="5"/>
        <v>38.745137831895825</v>
      </c>
      <c r="Q26" s="16">
        <f t="shared" si="6"/>
        <v>4.7072879330943849</v>
      </c>
      <c r="R26" s="4">
        <f t="shared" si="7"/>
        <v>44.066129970538015</v>
      </c>
      <c r="S26" s="13">
        <f t="shared" si="8"/>
        <v>5.5147058823529411</v>
      </c>
      <c r="T26">
        <f t="shared" si="9"/>
        <v>65.882788026453198</v>
      </c>
      <c r="U26" s="82">
        <f t="shared" si="10"/>
        <v>50</v>
      </c>
    </row>
    <row r="27" spans="1:21" ht="16.5" thickBot="1" x14ac:dyDescent="0.3">
      <c r="A27">
        <v>23</v>
      </c>
      <c r="B27" s="47">
        <v>33</v>
      </c>
      <c r="C27" s="56" t="s">
        <v>96</v>
      </c>
      <c r="D27" s="50" t="s">
        <v>94</v>
      </c>
      <c r="E27" s="9">
        <v>210</v>
      </c>
      <c r="F27" s="10">
        <v>48.6</v>
      </c>
      <c r="G27" s="5">
        <v>187</v>
      </c>
      <c r="H27" s="6">
        <v>28.68</v>
      </c>
      <c r="I27" s="7">
        <v>185</v>
      </c>
      <c r="J27" s="8">
        <v>35.909999999999997</v>
      </c>
      <c r="K27" s="51">
        <f t="shared" si="0"/>
        <v>43.209876543209873</v>
      </c>
      <c r="L27" s="51">
        <f t="shared" si="1"/>
        <v>65.202231520223151</v>
      </c>
      <c r="M27" s="51">
        <f t="shared" si="2"/>
        <v>51.517683096630471</v>
      </c>
      <c r="N27" s="52">
        <f t="shared" si="3"/>
        <v>159.9297911600635</v>
      </c>
      <c r="O27" s="13">
        <f t="shared" si="4"/>
        <v>4.3209876543209873</v>
      </c>
      <c r="P27">
        <f t="shared" si="5"/>
        <v>47.139917695473251</v>
      </c>
      <c r="Q27" s="16">
        <f t="shared" si="6"/>
        <v>6.5202231520223153</v>
      </c>
      <c r="R27" s="4">
        <f t="shared" si="7"/>
        <v>61.037481653486381</v>
      </c>
      <c r="S27" s="13">
        <f t="shared" si="8"/>
        <v>5.1517683096630469</v>
      </c>
      <c r="T27">
        <f t="shared" si="9"/>
        <v>61.546865190589905</v>
      </c>
      <c r="U27" s="82">
        <f t="shared" si="10"/>
        <v>41</v>
      </c>
    </row>
    <row r="28" spans="1:21" ht="16.5" thickBot="1" x14ac:dyDescent="0.3">
      <c r="A28">
        <v>24</v>
      </c>
      <c r="B28" s="53">
        <v>34</v>
      </c>
      <c r="C28" s="61" t="s">
        <v>97</v>
      </c>
      <c r="D28" s="50" t="s">
        <v>94</v>
      </c>
      <c r="E28" s="9">
        <v>210</v>
      </c>
      <c r="F28" s="10">
        <v>28.74</v>
      </c>
      <c r="G28" s="5">
        <v>194</v>
      </c>
      <c r="H28" s="6">
        <v>26.84</v>
      </c>
      <c r="I28" s="7">
        <v>188</v>
      </c>
      <c r="J28" s="8">
        <v>41.73</v>
      </c>
      <c r="K28" s="51">
        <f t="shared" si="0"/>
        <v>73.068893528183722</v>
      </c>
      <c r="L28" s="51">
        <f t="shared" si="1"/>
        <v>72.280178837555894</v>
      </c>
      <c r="M28" s="51">
        <f t="shared" si="2"/>
        <v>45.051521687035709</v>
      </c>
      <c r="N28" s="52">
        <f t="shared" si="3"/>
        <v>190.40059405277535</v>
      </c>
      <c r="O28" s="13">
        <f t="shared" si="4"/>
        <v>7.3068893528183718</v>
      </c>
      <c r="P28">
        <f t="shared" si="5"/>
        <v>79.71468336812805</v>
      </c>
      <c r="Q28" s="16">
        <f t="shared" si="6"/>
        <v>7.2280178837555891</v>
      </c>
      <c r="R28" s="4">
        <f t="shared" si="7"/>
        <v>67.66332971808896</v>
      </c>
      <c r="S28" s="13">
        <f t="shared" si="8"/>
        <v>4.5051521687035709</v>
      </c>
      <c r="T28">
        <f t="shared" si="9"/>
        <v>53.82190667818054</v>
      </c>
      <c r="U28" s="82">
        <f t="shared" si="10"/>
        <v>23</v>
      </c>
    </row>
    <row r="29" spans="1:21" ht="16.5" thickBot="1" x14ac:dyDescent="0.3">
      <c r="A29">
        <v>25</v>
      </c>
      <c r="B29" s="48">
        <v>37</v>
      </c>
      <c r="C29" s="60" t="s">
        <v>99</v>
      </c>
      <c r="D29" s="50" t="s">
        <v>98</v>
      </c>
      <c r="E29" s="9">
        <v>210</v>
      </c>
      <c r="F29" s="10">
        <v>23.66</v>
      </c>
      <c r="G29" s="5">
        <v>189</v>
      </c>
      <c r="H29" s="6">
        <v>18.78</v>
      </c>
      <c r="I29" s="7">
        <v>188</v>
      </c>
      <c r="J29" s="8">
        <v>26.46</v>
      </c>
      <c r="K29" s="51">
        <f t="shared" si="0"/>
        <v>88.757396449704146</v>
      </c>
      <c r="L29" s="51">
        <f t="shared" si="1"/>
        <v>100.63897763578274</v>
      </c>
      <c r="M29" s="51">
        <f t="shared" si="2"/>
        <v>71.050642479213906</v>
      </c>
      <c r="N29" s="52">
        <f t="shared" si="3"/>
        <v>260.44701656470079</v>
      </c>
      <c r="O29" s="13">
        <f t="shared" si="4"/>
        <v>8.8757396449704142</v>
      </c>
      <c r="P29">
        <f t="shared" si="5"/>
        <v>96.830092983939139</v>
      </c>
      <c r="Q29" s="16">
        <f t="shared" si="6"/>
        <v>10.063897763578273</v>
      </c>
      <c r="R29" s="4">
        <f t="shared" si="7"/>
        <v>94.210728802502373</v>
      </c>
      <c r="S29" s="13">
        <f t="shared" si="8"/>
        <v>7.1050642479213906</v>
      </c>
      <c r="T29">
        <f t="shared" si="9"/>
        <v>84.882394772504682</v>
      </c>
      <c r="U29" s="82">
        <f t="shared" si="10"/>
        <v>2</v>
      </c>
    </row>
    <row r="30" spans="1:21" ht="16.5" thickBot="1" x14ac:dyDescent="0.3">
      <c r="A30">
        <v>26</v>
      </c>
      <c r="B30" s="47">
        <v>38</v>
      </c>
      <c r="C30" s="56" t="s">
        <v>100</v>
      </c>
      <c r="D30" s="50" t="s">
        <v>98</v>
      </c>
      <c r="E30" s="9">
        <v>210</v>
      </c>
      <c r="F30" s="10">
        <v>28.55</v>
      </c>
      <c r="G30" s="5">
        <v>191</v>
      </c>
      <c r="H30" s="6">
        <v>25.98</v>
      </c>
      <c r="I30" s="7">
        <v>170</v>
      </c>
      <c r="J30" s="8">
        <v>28.35</v>
      </c>
      <c r="K30" s="51">
        <f t="shared" si="0"/>
        <v>73.555166374781081</v>
      </c>
      <c r="L30" s="51">
        <f t="shared" si="1"/>
        <v>73.518090839107003</v>
      </c>
      <c r="M30" s="51">
        <f t="shared" si="2"/>
        <v>59.964726631393297</v>
      </c>
      <c r="N30" s="52">
        <f t="shared" si="3"/>
        <v>207.03798384528139</v>
      </c>
      <c r="O30" s="13">
        <f t="shared" si="4"/>
        <v>7.3555166374781082</v>
      </c>
      <c r="P30">
        <f t="shared" si="5"/>
        <v>80.245183887915942</v>
      </c>
      <c r="Q30" s="16">
        <f t="shared" si="6"/>
        <v>7.3518090839107</v>
      </c>
      <c r="R30" s="4">
        <f t="shared" si="7"/>
        <v>68.822170900692839</v>
      </c>
      <c r="S30" s="13">
        <f t="shared" si="8"/>
        <v>5.9964726631393299</v>
      </c>
      <c r="T30">
        <f t="shared" si="9"/>
        <v>71.638333176794731</v>
      </c>
      <c r="U30" s="82">
        <f t="shared" si="10"/>
        <v>16</v>
      </c>
    </row>
    <row r="31" spans="1:21" ht="16.5" thickBot="1" x14ac:dyDescent="0.3">
      <c r="A31">
        <v>27</v>
      </c>
      <c r="B31" s="53">
        <v>39</v>
      </c>
      <c r="C31" s="57" t="s">
        <v>101</v>
      </c>
      <c r="D31" s="50" t="s">
        <v>98</v>
      </c>
      <c r="E31" s="9">
        <v>210</v>
      </c>
      <c r="F31" s="10">
        <v>27.76</v>
      </c>
      <c r="G31" s="5">
        <v>191</v>
      </c>
      <c r="H31" s="6">
        <v>19.09</v>
      </c>
      <c r="I31" s="7">
        <v>177</v>
      </c>
      <c r="J31" s="8">
        <v>28.64</v>
      </c>
      <c r="K31" s="51">
        <f t="shared" si="0"/>
        <v>75.648414985590776</v>
      </c>
      <c r="L31" s="51">
        <f t="shared" si="1"/>
        <v>100.0523834468308</v>
      </c>
      <c r="M31" s="51">
        <f t="shared" si="2"/>
        <v>61.80167597765363</v>
      </c>
      <c r="N31" s="52">
        <f t="shared" si="3"/>
        <v>237.50247441007519</v>
      </c>
      <c r="O31" s="13">
        <f t="shared" si="4"/>
        <v>7.5648414985590771</v>
      </c>
      <c r="P31">
        <f t="shared" si="5"/>
        <v>82.528818443804028</v>
      </c>
      <c r="Q31" s="16">
        <f t="shared" si="6"/>
        <v>10.005238344683081</v>
      </c>
      <c r="R31" s="4">
        <f t="shared" si="7"/>
        <v>93.66160293347302</v>
      </c>
      <c r="S31" s="13">
        <f t="shared" si="8"/>
        <v>6.1801675977653634</v>
      </c>
      <c r="T31">
        <f t="shared" si="9"/>
        <v>73.832889821824082</v>
      </c>
      <c r="U31" s="82">
        <f t="shared" si="10"/>
        <v>7</v>
      </c>
    </row>
    <row r="32" spans="1:21" ht="16.5" thickBot="1" x14ac:dyDescent="0.3">
      <c r="A32">
        <v>28</v>
      </c>
      <c r="B32" s="47">
        <v>48</v>
      </c>
      <c r="C32" s="56" t="s">
        <v>103</v>
      </c>
      <c r="D32" s="49" t="s">
        <v>102</v>
      </c>
      <c r="E32" s="9">
        <v>210</v>
      </c>
      <c r="F32" s="10">
        <v>25.68</v>
      </c>
      <c r="G32" s="5">
        <v>192</v>
      </c>
      <c r="H32" s="6">
        <v>20.99</v>
      </c>
      <c r="I32" s="7">
        <v>180</v>
      </c>
      <c r="J32" s="8">
        <v>24.53</v>
      </c>
      <c r="K32" s="51">
        <f t="shared" si="0"/>
        <v>81.775700934579447</v>
      </c>
      <c r="L32" s="51">
        <f t="shared" si="1"/>
        <v>91.472129585516925</v>
      </c>
      <c r="M32" s="51">
        <f t="shared" si="2"/>
        <v>73.379535262943335</v>
      </c>
      <c r="N32" s="52">
        <f t="shared" si="3"/>
        <v>246.62736578303972</v>
      </c>
      <c r="O32" s="13">
        <f t="shared" si="4"/>
        <v>8.1775700934579447</v>
      </c>
      <c r="P32">
        <f t="shared" si="5"/>
        <v>89.213395638629294</v>
      </c>
      <c r="Q32" s="16">
        <f t="shared" si="6"/>
        <v>9.1472129585516928</v>
      </c>
      <c r="R32" s="4">
        <f t="shared" si="7"/>
        <v>85.629407172201184</v>
      </c>
      <c r="S32" s="13">
        <f t="shared" si="8"/>
        <v>7.3379535262943332</v>
      </c>
      <c r="T32">
        <f t="shared" si="9"/>
        <v>87.664663725374325</v>
      </c>
      <c r="U32" s="82">
        <f t="shared" si="10"/>
        <v>5</v>
      </c>
    </row>
    <row r="33" spans="1:21" ht="16.5" thickBot="1" x14ac:dyDescent="0.3">
      <c r="A33">
        <v>29</v>
      </c>
      <c r="B33" s="47">
        <v>49</v>
      </c>
      <c r="C33" s="56" t="s">
        <v>104</v>
      </c>
      <c r="D33" s="49" t="s">
        <v>102</v>
      </c>
      <c r="E33" s="9">
        <v>210</v>
      </c>
      <c r="F33" s="10">
        <v>47.95</v>
      </c>
      <c r="G33" s="5">
        <v>173</v>
      </c>
      <c r="H33" s="6">
        <v>53.28</v>
      </c>
      <c r="I33" s="7">
        <v>141</v>
      </c>
      <c r="J33" s="8">
        <v>33.950000000000003</v>
      </c>
      <c r="K33" s="51">
        <f t="shared" si="0"/>
        <v>43.795620437956202</v>
      </c>
      <c r="L33" s="51">
        <f t="shared" si="1"/>
        <v>32.469969969969966</v>
      </c>
      <c r="M33" s="51">
        <f t="shared" si="2"/>
        <v>41.531664212076578</v>
      </c>
      <c r="N33" s="52">
        <f t="shared" si="3"/>
        <v>117.79725462000275</v>
      </c>
      <c r="O33" s="13">
        <f t="shared" si="4"/>
        <v>4.3795620437956204</v>
      </c>
      <c r="P33">
        <f t="shared" si="5"/>
        <v>47.778936392075082</v>
      </c>
      <c r="Q33" s="16">
        <f t="shared" si="6"/>
        <v>3.2469969969969967</v>
      </c>
      <c r="R33" s="4">
        <f t="shared" si="7"/>
        <v>30.395971888118481</v>
      </c>
      <c r="S33" s="13">
        <f t="shared" si="8"/>
        <v>4.1531664212076578</v>
      </c>
      <c r="T33">
        <f t="shared" si="9"/>
        <v>49.616822511350662</v>
      </c>
      <c r="U33" s="82">
        <f t="shared" si="10"/>
        <v>55</v>
      </c>
    </row>
    <row r="34" spans="1:21" ht="16.5" thickBot="1" x14ac:dyDescent="0.3">
      <c r="A34">
        <v>30</v>
      </c>
      <c r="B34" s="53">
        <v>59</v>
      </c>
      <c r="C34" s="57" t="s">
        <v>105</v>
      </c>
      <c r="D34" s="49" t="s">
        <v>102</v>
      </c>
      <c r="E34" s="9">
        <v>210</v>
      </c>
      <c r="F34" s="10">
        <v>44.8</v>
      </c>
      <c r="G34" s="5">
        <v>191</v>
      </c>
      <c r="H34" s="6">
        <v>30.46</v>
      </c>
      <c r="I34" s="7">
        <v>151</v>
      </c>
      <c r="J34" s="8">
        <v>28.94</v>
      </c>
      <c r="K34" s="51">
        <f t="shared" si="0"/>
        <v>46.875</v>
      </c>
      <c r="L34" s="51">
        <f t="shared" si="1"/>
        <v>62.705187130663163</v>
      </c>
      <c r="M34" s="51">
        <f t="shared" si="2"/>
        <v>52.176917760884585</v>
      </c>
      <c r="N34" s="52">
        <f t="shared" si="3"/>
        <v>161.75710489154775</v>
      </c>
      <c r="O34" s="13">
        <f t="shared" si="4"/>
        <v>4.6875</v>
      </c>
      <c r="P34">
        <f t="shared" si="5"/>
        <v>51.138392857142861</v>
      </c>
      <c r="Q34" s="16">
        <f t="shared" si="6"/>
        <v>6.2705187130663163</v>
      </c>
      <c r="R34" s="4">
        <f t="shared" si="7"/>
        <v>58.699934340118183</v>
      </c>
      <c r="S34" s="13">
        <f t="shared" si="8"/>
        <v>5.2176917760884587</v>
      </c>
      <c r="T34">
        <f t="shared" si="9"/>
        <v>62.33443607054793</v>
      </c>
      <c r="U34" s="82">
        <f t="shared" si="10"/>
        <v>39</v>
      </c>
    </row>
    <row r="35" spans="1:21" ht="16.5" thickBot="1" x14ac:dyDescent="0.3">
      <c r="A35">
        <v>31</v>
      </c>
      <c r="B35" s="48">
        <v>50</v>
      </c>
      <c r="C35" s="58" t="s">
        <v>30</v>
      </c>
      <c r="D35" s="50" t="s">
        <v>106</v>
      </c>
      <c r="E35" s="9">
        <v>210</v>
      </c>
      <c r="F35" s="10">
        <v>22.91</v>
      </c>
      <c r="G35" s="5">
        <v>191</v>
      </c>
      <c r="H35" s="6">
        <v>17.88</v>
      </c>
      <c r="I35" s="7">
        <v>169</v>
      </c>
      <c r="J35" s="8">
        <v>20.190000000000001</v>
      </c>
      <c r="K35" s="51">
        <f t="shared" si="0"/>
        <v>91.66302924487124</v>
      </c>
      <c r="L35" s="51">
        <f t="shared" si="1"/>
        <v>106.82326621923937</v>
      </c>
      <c r="M35" s="51">
        <f t="shared" si="2"/>
        <v>83.70480435859335</v>
      </c>
      <c r="N35" s="52">
        <f t="shared" si="3"/>
        <v>282.19109982270396</v>
      </c>
      <c r="O35" s="13">
        <f t="shared" si="4"/>
        <v>9.1663029244871232</v>
      </c>
      <c r="P35">
        <f t="shared" si="5"/>
        <v>100</v>
      </c>
      <c r="Q35" s="16">
        <f t="shared" si="6"/>
        <v>10.682326621923938</v>
      </c>
      <c r="R35" s="4">
        <f t="shared" si="7"/>
        <v>100</v>
      </c>
      <c r="S35" s="13">
        <f t="shared" si="8"/>
        <v>8.370480435859335</v>
      </c>
      <c r="T35">
        <f t="shared" si="9"/>
        <v>100</v>
      </c>
      <c r="U35" s="82">
        <f t="shared" si="10"/>
        <v>1</v>
      </c>
    </row>
    <row r="36" spans="1:21" ht="16.5" thickBot="1" x14ac:dyDescent="0.3">
      <c r="A36">
        <v>32</v>
      </c>
      <c r="B36" s="47">
        <v>51</v>
      </c>
      <c r="C36" s="56" t="s">
        <v>38</v>
      </c>
      <c r="D36" s="50" t="s">
        <v>106</v>
      </c>
      <c r="E36" s="9">
        <v>210</v>
      </c>
      <c r="F36" s="10">
        <v>29.3</v>
      </c>
      <c r="G36" s="5">
        <v>173</v>
      </c>
      <c r="H36" s="6">
        <v>21.73</v>
      </c>
      <c r="I36" s="7">
        <v>116</v>
      </c>
      <c r="J36" s="8">
        <v>17.59</v>
      </c>
      <c r="K36" s="51">
        <f t="shared" si="0"/>
        <v>71.672354948805463</v>
      </c>
      <c r="L36" s="51">
        <f t="shared" si="1"/>
        <v>79.6134376438104</v>
      </c>
      <c r="M36" s="51">
        <f t="shared" si="2"/>
        <v>65.94656054576464</v>
      </c>
      <c r="N36" s="52">
        <f t="shared" si="3"/>
        <v>217.23235313838049</v>
      </c>
      <c r="O36" s="13">
        <f t="shared" si="4"/>
        <v>7.1672354948805461</v>
      </c>
      <c r="P36">
        <f t="shared" si="5"/>
        <v>78.191126279863482</v>
      </c>
      <c r="Q36" s="16">
        <f t="shared" si="6"/>
        <v>7.9613437643810396</v>
      </c>
      <c r="R36" s="4">
        <f t="shared" si="7"/>
        <v>74.528181417347099</v>
      </c>
      <c r="S36" s="13">
        <f t="shared" si="8"/>
        <v>6.5946560545764639</v>
      </c>
      <c r="T36">
        <f t="shared" si="9"/>
        <v>78.784677953786286</v>
      </c>
      <c r="U36" s="82">
        <f t="shared" si="10"/>
        <v>13</v>
      </c>
    </row>
    <row r="37" spans="1:21" ht="16.5" thickBot="1" x14ac:dyDescent="0.3">
      <c r="A37">
        <v>33</v>
      </c>
      <c r="B37" s="53">
        <v>52</v>
      </c>
      <c r="C37" s="57" t="s">
        <v>39</v>
      </c>
      <c r="D37" s="50" t="s">
        <v>106</v>
      </c>
      <c r="E37" s="9">
        <v>210</v>
      </c>
      <c r="F37" s="10">
        <v>28.88</v>
      </c>
      <c r="G37" s="5">
        <v>187</v>
      </c>
      <c r="H37" s="6">
        <v>32.659999999999997</v>
      </c>
      <c r="I37" s="7">
        <v>146</v>
      </c>
      <c r="J37" s="8">
        <v>24.7</v>
      </c>
      <c r="K37" s="51">
        <f t="shared" si="0"/>
        <v>72.714681440443215</v>
      </c>
      <c r="L37" s="51">
        <f t="shared" si="1"/>
        <v>57.256582976117585</v>
      </c>
      <c r="M37" s="51">
        <f t="shared" si="2"/>
        <v>59.109311740890689</v>
      </c>
      <c r="N37" s="52">
        <f t="shared" si="3"/>
        <v>189.0805761574515</v>
      </c>
      <c r="O37" s="13">
        <f t="shared" si="4"/>
        <v>7.2714681440443218</v>
      </c>
      <c r="P37">
        <f t="shared" si="5"/>
        <v>79.328254847645439</v>
      </c>
      <c r="Q37" s="16">
        <f t="shared" si="6"/>
        <v>5.7256582976117585</v>
      </c>
      <c r="R37" s="4">
        <f t="shared" si="7"/>
        <v>53.599356210103785</v>
      </c>
      <c r="S37" s="13">
        <f t="shared" si="8"/>
        <v>5.9109311740890691</v>
      </c>
      <c r="T37">
        <f t="shared" si="9"/>
        <v>70.616390772105518</v>
      </c>
      <c r="U37" s="82">
        <f t="shared" si="10"/>
        <v>24</v>
      </c>
    </row>
    <row r="38" spans="1:21" ht="16.5" thickBot="1" x14ac:dyDescent="0.3">
      <c r="A38">
        <v>34</v>
      </c>
      <c r="B38" s="48">
        <v>53</v>
      </c>
      <c r="C38" s="58" t="s">
        <v>40</v>
      </c>
      <c r="D38" s="50" t="s">
        <v>107</v>
      </c>
      <c r="E38" s="9">
        <v>210</v>
      </c>
      <c r="F38" s="10">
        <v>32.33</v>
      </c>
      <c r="G38" s="5">
        <v>188</v>
      </c>
      <c r="H38" s="6">
        <v>35.46</v>
      </c>
      <c r="I38" s="7">
        <v>174</v>
      </c>
      <c r="J38" s="8">
        <v>30.86</v>
      </c>
      <c r="K38" s="51">
        <f t="shared" si="0"/>
        <v>64.95515001546552</v>
      </c>
      <c r="L38" s="51">
        <f t="shared" si="1"/>
        <v>53.017484489565703</v>
      </c>
      <c r="M38" s="51">
        <f t="shared" si="2"/>
        <v>56.383668178872327</v>
      </c>
      <c r="N38" s="52">
        <f t="shared" si="3"/>
        <v>174.35630268390355</v>
      </c>
      <c r="O38" s="13">
        <f t="shared" si="4"/>
        <v>6.4955150015465515</v>
      </c>
      <c r="P38">
        <f t="shared" si="5"/>
        <v>70.862975564491194</v>
      </c>
      <c r="Q38" s="16">
        <f t="shared" si="6"/>
        <v>5.3017484489565705</v>
      </c>
      <c r="R38" s="4">
        <f t="shared" si="7"/>
        <v>49.631027365101296</v>
      </c>
      <c r="S38" s="13">
        <f t="shared" si="8"/>
        <v>5.638366817887233</v>
      </c>
      <c r="T38">
        <f t="shared" si="9"/>
        <v>67.360133759256371</v>
      </c>
      <c r="U38" s="82">
        <f t="shared" si="10"/>
        <v>33</v>
      </c>
    </row>
    <row r="39" spans="1:21" ht="16.5" thickBot="1" x14ac:dyDescent="0.3">
      <c r="A39">
        <v>35</v>
      </c>
      <c r="B39" s="47">
        <v>54</v>
      </c>
      <c r="C39" s="56" t="s">
        <v>41</v>
      </c>
      <c r="D39" s="50" t="s">
        <v>107</v>
      </c>
      <c r="E39" s="9">
        <v>210</v>
      </c>
      <c r="F39" s="10">
        <v>30.03</v>
      </c>
      <c r="G39" s="5">
        <v>173</v>
      </c>
      <c r="H39" s="6">
        <v>27.69</v>
      </c>
      <c r="I39" s="7">
        <v>149</v>
      </c>
      <c r="J39" s="8">
        <v>26.33</v>
      </c>
      <c r="K39" s="51">
        <f t="shared" si="0"/>
        <v>69.930069930069919</v>
      </c>
      <c r="L39" s="51">
        <f t="shared" si="1"/>
        <v>62.477428674611772</v>
      </c>
      <c r="M39" s="51">
        <f t="shared" si="2"/>
        <v>56.589441701481206</v>
      </c>
      <c r="N39" s="52">
        <f t="shared" si="3"/>
        <v>188.99694030616288</v>
      </c>
      <c r="O39" s="13">
        <f t="shared" si="4"/>
        <v>6.9930069930069925</v>
      </c>
      <c r="P39">
        <f t="shared" si="5"/>
        <v>76.290376290376287</v>
      </c>
      <c r="Q39" s="16">
        <f t="shared" si="6"/>
        <v>6.2477428674611772</v>
      </c>
      <c r="R39" s="4">
        <f t="shared" si="7"/>
        <v>58.486723806390494</v>
      </c>
      <c r="S39" s="13">
        <f t="shared" si="8"/>
        <v>5.6589441701481205</v>
      </c>
      <c r="T39">
        <f t="shared" si="9"/>
        <v>67.605966151059505</v>
      </c>
      <c r="U39" s="82">
        <f t="shared" si="10"/>
        <v>25</v>
      </c>
    </row>
    <row r="40" spans="1:21" ht="16.5" thickBot="1" x14ac:dyDescent="0.3">
      <c r="A40">
        <v>36</v>
      </c>
      <c r="B40" s="53">
        <v>55</v>
      </c>
      <c r="C40" s="57" t="s">
        <v>42</v>
      </c>
      <c r="D40" s="50" t="s">
        <v>107</v>
      </c>
      <c r="E40" s="9">
        <v>210</v>
      </c>
      <c r="F40" s="10">
        <v>34.93</v>
      </c>
      <c r="G40" s="5">
        <v>192</v>
      </c>
      <c r="H40" s="6">
        <v>27.42</v>
      </c>
      <c r="I40" s="7">
        <v>163</v>
      </c>
      <c r="J40" s="8">
        <v>29.58</v>
      </c>
      <c r="K40" s="51">
        <f t="shared" si="0"/>
        <v>60.120240480961925</v>
      </c>
      <c r="L40" s="51">
        <f t="shared" si="1"/>
        <v>70.021881838074393</v>
      </c>
      <c r="M40" s="51">
        <f t="shared" si="2"/>
        <v>55.104800540906027</v>
      </c>
      <c r="N40" s="52">
        <f t="shared" si="3"/>
        <v>185.24692285994234</v>
      </c>
      <c r="O40" s="13">
        <f t="shared" si="4"/>
        <v>6.0120240480961922</v>
      </c>
      <c r="P40">
        <f t="shared" si="5"/>
        <v>65.588319496135128</v>
      </c>
      <c r="Q40" s="16">
        <f t="shared" si="6"/>
        <v>7.0021881838074398</v>
      </c>
      <c r="R40" s="4">
        <f t="shared" si="7"/>
        <v>65.549279961506286</v>
      </c>
      <c r="S40" s="13">
        <f t="shared" si="8"/>
        <v>5.5104800540906025</v>
      </c>
      <c r="T40">
        <f t="shared" si="9"/>
        <v>65.832303131413781</v>
      </c>
      <c r="U40" s="82">
        <f t="shared" si="10"/>
        <v>30</v>
      </c>
    </row>
    <row r="41" spans="1:21" ht="16.5" thickBot="1" x14ac:dyDescent="0.3">
      <c r="A41">
        <v>37</v>
      </c>
      <c r="B41" s="48">
        <v>56</v>
      </c>
      <c r="C41" s="58" t="s">
        <v>31</v>
      </c>
      <c r="D41" s="50" t="s">
        <v>108</v>
      </c>
      <c r="E41" s="9">
        <v>210</v>
      </c>
      <c r="F41" s="10">
        <v>32.78</v>
      </c>
      <c r="G41" s="5">
        <v>178</v>
      </c>
      <c r="H41" s="6">
        <v>27.56</v>
      </c>
      <c r="I41" s="7">
        <v>163</v>
      </c>
      <c r="J41" s="8">
        <v>27.52</v>
      </c>
      <c r="K41" s="51">
        <f t="shared" si="0"/>
        <v>64.063453325198282</v>
      </c>
      <c r="L41" s="51">
        <f t="shared" si="1"/>
        <v>64.586357039187234</v>
      </c>
      <c r="M41" s="51">
        <f t="shared" si="2"/>
        <v>59.229651162790695</v>
      </c>
      <c r="N41" s="52">
        <f t="shared" si="3"/>
        <v>187.87946152717623</v>
      </c>
      <c r="O41" s="13">
        <f t="shared" si="4"/>
        <v>6.4063453325198285</v>
      </c>
      <c r="P41">
        <f t="shared" si="5"/>
        <v>69.890176937156795</v>
      </c>
      <c r="Q41" s="16">
        <f t="shared" si="6"/>
        <v>6.4586357039187234</v>
      </c>
      <c r="R41" s="4">
        <f t="shared" si="7"/>
        <v>60.46094575186742</v>
      </c>
      <c r="S41" s="13">
        <f t="shared" si="8"/>
        <v>5.9229651162790695</v>
      </c>
      <c r="T41">
        <f t="shared" si="9"/>
        <v>70.760157217558842</v>
      </c>
      <c r="U41" s="82">
        <f t="shared" si="10"/>
        <v>28</v>
      </c>
    </row>
    <row r="42" spans="1:21" ht="16.5" thickBot="1" x14ac:dyDescent="0.3">
      <c r="A42">
        <v>38</v>
      </c>
      <c r="B42" s="47">
        <v>57</v>
      </c>
      <c r="C42" s="56" t="s">
        <v>32</v>
      </c>
      <c r="D42" s="50" t="s">
        <v>108</v>
      </c>
      <c r="E42" s="9">
        <v>210</v>
      </c>
      <c r="F42" s="10">
        <v>44.49</v>
      </c>
      <c r="G42" s="5">
        <v>184</v>
      </c>
      <c r="H42" s="6">
        <v>30.09</v>
      </c>
      <c r="I42" s="7">
        <v>139</v>
      </c>
      <c r="J42" s="8">
        <v>24.02</v>
      </c>
      <c r="K42" s="51">
        <f t="shared" si="0"/>
        <v>47.201618341200266</v>
      </c>
      <c r="L42" s="51">
        <f t="shared" si="1"/>
        <v>61.149883682286472</v>
      </c>
      <c r="M42" s="51">
        <f t="shared" si="2"/>
        <v>57.868442964196504</v>
      </c>
      <c r="N42" s="52">
        <f t="shared" si="3"/>
        <v>166.21994498768325</v>
      </c>
      <c r="O42" s="13">
        <f t="shared" si="4"/>
        <v>4.7201618341200264</v>
      </c>
      <c r="P42">
        <f t="shared" si="5"/>
        <v>51.494717914138008</v>
      </c>
      <c r="Q42" s="16">
        <f t="shared" si="6"/>
        <v>6.114988368228647</v>
      </c>
      <c r="R42" s="4">
        <f t="shared" si="7"/>
        <v>57.243974881637804</v>
      </c>
      <c r="S42" s="13">
        <f t="shared" si="8"/>
        <v>5.78684429641965</v>
      </c>
      <c r="T42">
        <f t="shared" si="9"/>
        <v>69.133956416989804</v>
      </c>
      <c r="U42" s="82">
        <f t="shared" si="10"/>
        <v>35</v>
      </c>
    </row>
    <row r="43" spans="1:21" ht="16.5" thickBot="1" x14ac:dyDescent="0.3">
      <c r="A43">
        <v>39</v>
      </c>
      <c r="B43" s="53">
        <v>58</v>
      </c>
      <c r="C43" s="57" t="s">
        <v>43</v>
      </c>
      <c r="D43" s="50" t="s">
        <v>108</v>
      </c>
      <c r="E43" s="9">
        <v>210</v>
      </c>
      <c r="F43" s="10">
        <v>36.56</v>
      </c>
      <c r="G43" s="5">
        <v>176</v>
      </c>
      <c r="H43" s="6">
        <v>29.48</v>
      </c>
      <c r="I43" s="7">
        <v>149</v>
      </c>
      <c r="J43" s="8">
        <v>24.29</v>
      </c>
      <c r="K43" s="51">
        <f t="shared" si="0"/>
        <v>57.439824945295399</v>
      </c>
      <c r="L43" s="51">
        <f t="shared" si="1"/>
        <v>59.701492537313428</v>
      </c>
      <c r="M43" s="51">
        <f t="shared" si="2"/>
        <v>61.342116097159327</v>
      </c>
      <c r="N43" s="52">
        <f t="shared" si="3"/>
        <v>178.48343357976816</v>
      </c>
      <c r="O43" s="13">
        <f t="shared" si="4"/>
        <v>5.7439824945295399</v>
      </c>
      <c r="P43">
        <f t="shared" si="5"/>
        <v>62.664113785557987</v>
      </c>
      <c r="Q43" s="16">
        <f t="shared" si="6"/>
        <v>5.9701492537313428</v>
      </c>
      <c r="R43" s="4">
        <f t="shared" si="7"/>
        <v>55.888098773149949</v>
      </c>
      <c r="S43" s="13">
        <f t="shared" si="8"/>
        <v>6.1342116097159325</v>
      </c>
      <c r="T43">
        <f t="shared" si="9"/>
        <v>73.283865325541242</v>
      </c>
      <c r="U43" s="82">
        <f t="shared" si="10"/>
        <v>32</v>
      </c>
    </row>
    <row r="44" spans="1:21" ht="16.5" thickBot="1" x14ac:dyDescent="0.3">
      <c r="A44">
        <v>40</v>
      </c>
      <c r="B44" s="48">
        <v>63</v>
      </c>
      <c r="C44" s="58" t="s">
        <v>110</v>
      </c>
      <c r="D44" s="50" t="s">
        <v>109</v>
      </c>
      <c r="E44" s="9">
        <v>210</v>
      </c>
      <c r="F44" s="10">
        <v>31.15</v>
      </c>
      <c r="G44" s="5">
        <v>189</v>
      </c>
      <c r="H44" s="6">
        <v>27.28</v>
      </c>
      <c r="I44" s="7">
        <v>177</v>
      </c>
      <c r="J44" s="8">
        <v>27.65</v>
      </c>
      <c r="K44" s="51">
        <f t="shared" si="0"/>
        <v>67.415730337078656</v>
      </c>
      <c r="L44" s="51">
        <f t="shared" si="1"/>
        <v>69.281524926686217</v>
      </c>
      <c r="M44" s="51">
        <f t="shared" si="2"/>
        <v>64.014466546112118</v>
      </c>
      <c r="N44" s="52">
        <f t="shared" si="3"/>
        <v>200.71172180987699</v>
      </c>
      <c r="O44" s="13">
        <f t="shared" si="4"/>
        <v>6.7415730337078656</v>
      </c>
      <c r="P44">
        <f t="shared" si="5"/>
        <v>73.54735152487963</v>
      </c>
      <c r="Q44" s="16">
        <f t="shared" si="6"/>
        <v>6.9281524926686213</v>
      </c>
      <c r="R44" s="4">
        <f t="shared" si="7"/>
        <v>64.856212863306254</v>
      </c>
      <c r="S44" s="13">
        <f t="shared" si="8"/>
        <v>6.4014466546112123</v>
      </c>
      <c r="T44">
        <f t="shared" si="9"/>
        <v>76.476454412189582</v>
      </c>
      <c r="U44" s="82">
        <f t="shared" si="10"/>
        <v>17</v>
      </c>
    </row>
    <row r="45" spans="1:21" ht="16.5" thickBot="1" x14ac:dyDescent="0.3">
      <c r="A45">
        <v>41</v>
      </c>
      <c r="B45" s="47">
        <v>64</v>
      </c>
      <c r="C45" s="56" t="s">
        <v>111</v>
      </c>
      <c r="D45" s="50" t="s">
        <v>109</v>
      </c>
      <c r="E45" s="9">
        <v>210</v>
      </c>
      <c r="F45" s="10">
        <v>27.67</v>
      </c>
      <c r="G45" s="5">
        <v>192</v>
      </c>
      <c r="H45" s="6">
        <v>23.3</v>
      </c>
      <c r="I45" s="7">
        <v>179</v>
      </c>
      <c r="J45" s="8">
        <v>25.67</v>
      </c>
      <c r="K45" s="51">
        <f t="shared" si="0"/>
        <v>75.894470545717382</v>
      </c>
      <c r="L45" s="51">
        <f t="shared" si="1"/>
        <v>82.403433476394838</v>
      </c>
      <c r="M45" s="51">
        <f t="shared" si="2"/>
        <v>69.73120373977406</v>
      </c>
      <c r="N45" s="52">
        <f t="shared" si="3"/>
        <v>228.02910776188628</v>
      </c>
      <c r="O45" s="13">
        <f t="shared" si="4"/>
        <v>7.5894470545717381</v>
      </c>
      <c r="P45">
        <f t="shared" si="5"/>
        <v>82.79725334297072</v>
      </c>
      <c r="Q45" s="16">
        <f t="shared" si="6"/>
        <v>8.2403433476394845</v>
      </c>
      <c r="R45" s="4">
        <f t="shared" si="7"/>
        <v>77.139968092038728</v>
      </c>
      <c r="S45" s="13">
        <f t="shared" si="8"/>
        <v>6.9731203739774053</v>
      </c>
      <c r="T45">
        <f t="shared" si="9"/>
        <v>83.306094882014094</v>
      </c>
      <c r="U45" s="82">
        <f t="shared" si="10"/>
        <v>8</v>
      </c>
    </row>
    <row r="46" spans="1:21" ht="16.5" thickBot="1" x14ac:dyDescent="0.3">
      <c r="A46">
        <v>42</v>
      </c>
      <c r="B46" s="72">
        <v>65</v>
      </c>
      <c r="C46" s="73" t="s">
        <v>112</v>
      </c>
      <c r="D46" s="50" t="s">
        <v>109</v>
      </c>
      <c r="E46" s="9">
        <v>210</v>
      </c>
      <c r="F46" s="10">
        <v>37.590000000000003</v>
      </c>
      <c r="G46" s="5">
        <v>178</v>
      </c>
      <c r="H46" s="6">
        <v>27.7</v>
      </c>
      <c r="I46" s="7">
        <v>133</v>
      </c>
      <c r="J46" s="8">
        <v>30.3</v>
      </c>
      <c r="K46" s="51">
        <f t="shared" si="0"/>
        <v>55.865921787709496</v>
      </c>
      <c r="L46" s="51">
        <f t="shared" si="1"/>
        <v>64.259927797833939</v>
      </c>
      <c r="M46" s="51">
        <f t="shared" si="2"/>
        <v>43.894389438943897</v>
      </c>
      <c r="N46" s="52">
        <f t="shared" si="3"/>
        <v>164.02023902448732</v>
      </c>
      <c r="O46" s="13">
        <f t="shared" si="4"/>
        <v>5.5865921787709496</v>
      </c>
      <c r="P46">
        <f t="shared" si="5"/>
        <v>60.947060388401177</v>
      </c>
      <c r="Q46" s="16">
        <f t="shared" si="6"/>
        <v>6.4259927797833933</v>
      </c>
      <c r="R46" s="4">
        <f t="shared" si="7"/>
        <v>60.15536696467386</v>
      </c>
      <c r="S46" s="13">
        <f t="shared" si="8"/>
        <v>4.3894389438943895</v>
      </c>
      <c r="T46">
        <f t="shared" si="9"/>
        <v>52.439510223211677</v>
      </c>
      <c r="U46" s="82">
        <f t="shared" si="10"/>
        <v>36</v>
      </c>
    </row>
    <row r="47" spans="1:21" ht="16.5" thickBot="1" x14ac:dyDescent="0.3">
      <c r="A47">
        <v>43</v>
      </c>
      <c r="B47" s="75">
        <v>68</v>
      </c>
      <c r="C47" s="76" t="s">
        <v>114</v>
      </c>
      <c r="D47" s="77" t="s">
        <v>113</v>
      </c>
      <c r="E47" s="9">
        <v>210</v>
      </c>
      <c r="F47" s="10">
        <v>56.21</v>
      </c>
      <c r="G47" s="5">
        <v>193</v>
      </c>
      <c r="H47" s="6">
        <v>44.08</v>
      </c>
      <c r="I47" s="7">
        <v>192</v>
      </c>
      <c r="J47" s="8">
        <v>50.93</v>
      </c>
      <c r="K47" s="51">
        <f t="shared" si="0"/>
        <v>37.359900373599004</v>
      </c>
      <c r="L47" s="51">
        <f t="shared" si="1"/>
        <v>43.784029038112529</v>
      </c>
      <c r="M47" s="51">
        <f t="shared" si="2"/>
        <v>37.69880227763597</v>
      </c>
      <c r="N47" s="52">
        <f t="shared" si="3"/>
        <v>118.84273168934749</v>
      </c>
      <c r="O47" s="13">
        <f t="shared" si="4"/>
        <v>3.7359900373599002</v>
      </c>
      <c r="P47">
        <f t="shared" si="5"/>
        <v>40.757872264721584</v>
      </c>
      <c r="Q47" s="16">
        <f t="shared" si="6"/>
        <v>4.3784029038112529</v>
      </c>
      <c r="R47" s="4">
        <f t="shared" si="7"/>
        <v>40.987352837772356</v>
      </c>
      <c r="S47" s="13">
        <f t="shared" si="8"/>
        <v>3.769880227763597</v>
      </c>
      <c r="T47">
        <f t="shared" si="9"/>
        <v>45.03779988079706</v>
      </c>
      <c r="U47" s="82">
        <f t="shared" si="10"/>
        <v>54</v>
      </c>
    </row>
    <row r="48" spans="1:21" ht="16.5" thickBot="1" x14ac:dyDescent="0.3">
      <c r="A48">
        <v>44</v>
      </c>
      <c r="B48" s="53">
        <v>69</v>
      </c>
      <c r="C48" s="57" t="s">
        <v>115</v>
      </c>
      <c r="D48" s="77" t="s">
        <v>113</v>
      </c>
      <c r="E48" s="9">
        <v>210</v>
      </c>
      <c r="F48" s="10">
        <v>39.9</v>
      </c>
      <c r="G48" s="5">
        <v>191</v>
      </c>
      <c r="H48" s="6">
        <v>26.22</v>
      </c>
      <c r="I48" s="7">
        <v>132</v>
      </c>
      <c r="J48" s="8">
        <v>34.82</v>
      </c>
      <c r="K48" s="51">
        <f t="shared" si="0"/>
        <v>52.631578947368425</v>
      </c>
      <c r="L48" s="51">
        <f t="shared" si="1"/>
        <v>72.84515636918384</v>
      </c>
      <c r="M48" s="51">
        <f t="shared" si="2"/>
        <v>37.909247558874213</v>
      </c>
      <c r="N48" s="52">
        <f t="shared" si="3"/>
        <v>163.38598287542646</v>
      </c>
      <c r="O48" s="13">
        <f t="shared" si="4"/>
        <v>5.2631578947368425</v>
      </c>
      <c r="P48">
        <f t="shared" si="5"/>
        <v>57.418546365914793</v>
      </c>
      <c r="Q48" s="16">
        <f t="shared" si="6"/>
        <v>7.2845156369183837</v>
      </c>
      <c r="R48" s="4">
        <f t="shared" si="7"/>
        <v>68.192219679633865</v>
      </c>
      <c r="S48" s="13">
        <f t="shared" si="8"/>
        <v>3.7909247558874211</v>
      </c>
      <c r="T48">
        <f t="shared" si="9"/>
        <v>45.289213503767478</v>
      </c>
      <c r="U48" s="82">
        <f t="shared" si="10"/>
        <v>37</v>
      </c>
    </row>
    <row r="49" spans="1:21" ht="16.5" thickBot="1" x14ac:dyDescent="0.3">
      <c r="A49">
        <v>45</v>
      </c>
      <c r="B49" s="72">
        <v>70</v>
      </c>
      <c r="C49" s="73" t="s">
        <v>116</v>
      </c>
      <c r="D49" s="77" t="s">
        <v>113</v>
      </c>
      <c r="E49" s="9">
        <v>210</v>
      </c>
      <c r="F49" s="10">
        <v>48.98</v>
      </c>
      <c r="G49" s="5">
        <v>192</v>
      </c>
      <c r="H49" s="6">
        <v>34.69</v>
      </c>
      <c r="I49" s="7">
        <v>159</v>
      </c>
      <c r="J49" s="8">
        <v>36.549999999999997</v>
      </c>
      <c r="K49" s="51">
        <f t="shared" si="0"/>
        <v>42.874642711310742</v>
      </c>
      <c r="L49" s="51">
        <f t="shared" si="1"/>
        <v>55.347362352262905</v>
      </c>
      <c r="M49" s="51">
        <f t="shared" si="2"/>
        <v>43.502051983584131</v>
      </c>
      <c r="N49" s="52">
        <f t="shared" si="3"/>
        <v>141.72405704715777</v>
      </c>
      <c r="O49" s="13">
        <f t="shared" si="4"/>
        <v>4.287464271131074</v>
      </c>
      <c r="P49">
        <f t="shared" si="5"/>
        <v>46.774193548387103</v>
      </c>
      <c r="Q49" s="16">
        <f t="shared" si="6"/>
        <v>5.5347362352262905</v>
      </c>
      <c r="R49" s="4">
        <f t="shared" si="7"/>
        <v>51.812085804107888</v>
      </c>
      <c r="S49" s="13">
        <f t="shared" si="8"/>
        <v>4.3502051983584131</v>
      </c>
      <c r="T49">
        <f t="shared" si="9"/>
        <v>51.970794647844009</v>
      </c>
      <c r="U49" s="82">
        <f t="shared" si="10"/>
        <v>49</v>
      </c>
    </row>
    <row r="50" spans="1:21" ht="16.5" thickBot="1" x14ac:dyDescent="0.3">
      <c r="A50">
        <v>46</v>
      </c>
      <c r="B50" s="75">
        <v>81</v>
      </c>
      <c r="C50" s="76" t="s">
        <v>118</v>
      </c>
      <c r="D50" s="77" t="s">
        <v>117</v>
      </c>
      <c r="E50" s="9">
        <v>210</v>
      </c>
      <c r="F50" s="10">
        <v>42.88</v>
      </c>
      <c r="G50" s="5">
        <v>193</v>
      </c>
      <c r="H50" s="6">
        <v>37.14</v>
      </c>
      <c r="I50" s="7">
        <v>173</v>
      </c>
      <c r="J50" s="8">
        <v>31.06</v>
      </c>
      <c r="K50" s="51">
        <f t="shared" si="0"/>
        <v>48.973880597014919</v>
      </c>
      <c r="L50" s="51">
        <f t="shared" si="1"/>
        <v>51.965535810446958</v>
      </c>
      <c r="M50" s="51">
        <f t="shared" si="2"/>
        <v>55.698647778493246</v>
      </c>
      <c r="N50" s="52">
        <f t="shared" si="3"/>
        <v>156.63806418595513</v>
      </c>
      <c r="O50" s="13">
        <f t="shared" si="4"/>
        <v>4.897388059701492</v>
      </c>
      <c r="P50">
        <f t="shared" si="5"/>
        <v>53.428171641791039</v>
      </c>
      <c r="Q50" s="16">
        <f t="shared" si="6"/>
        <v>5.1965535810446957</v>
      </c>
      <c r="R50" s="4">
        <f t="shared" si="7"/>
        <v>48.646271219413165</v>
      </c>
      <c r="S50" s="13">
        <f t="shared" si="8"/>
        <v>5.5698647778493244</v>
      </c>
      <c r="T50">
        <f t="shared" si="9"/>
        <v>66.541757316436602</v>
      </c>
      <c r="U50" s="82">
        <f t="shared" si="10"/>
        <v>42</v>
      </c>
    </row>
    <row r="51" spans="1:21" ht="16.5" thickBot="1" x14ac:dyDescent="0.3">
      <c r="A51">
        <v>47</v>
      </c>
      <c r="B51" s="53">
        <v>82</v>
      </c>
      <c r="C51" s="57" t="s">
        <v>119</v>
      </c>
      <c r="D51" s="77" t="s">
        <v>117</v>
      </c>
      <c r="E51" s="9">
        <v>210</v>
      </c>
      <c r="F51" s="10">
        <v>54.35</v>
      </c>
      <c r="G51" s="5">
        <v>178</v>
      </c>
      <c r="H51" s="6">
        <v>40.51</v>
      </c>
      <c r="I51" s="7">
        <v>142</v>
      </c>
      <c r="J51" s="8">
        <v>30.68</v>
      </c>
      <c r="K51" s="51">
        <f t="shared" si="0"/>
        <v>38.638454461821524</v>
      </c>
      <c r="L51" s="51">
        <f t="shared" si="1"/>
        <v>43.939767958528762</v>
      </c>
      <c r="M51" s="51">
        <f t="shared" si="2"/>
        <v>46.284224250325948</v>
      </c>
      <c r="N51" s="52">
        <f t="shared" si="3"/>
        <v>128.86244667067623</v>
      </c>
      <c r="O51" s="13">
        <f t="shared" si="4"/>
        <v>3.8638454461821525</v>
      </c>
      <c r="P51">
        <f t="shared" si="5"/>
        <v>42.152713891444343</v>
      </c>
      <c r="Q51" s="16">
        <f t="shared" si="6"/>
        <v>4.3939767958528764</v>
      </c>
      <c r="R51" s="4">
        <f t="shared" si="7"/>
        <v>41.133144036570378</v>
      </c>
      <c r="S51" s="13">
        <f t="shared" si="8"/>
        <v>4.6284224250325945</v>
      </c>
      <c r="T51">
        <f t="shared" si="9"/>
        <v>55.29458506592195</v>
      </c>
      <c r="U51" s="82">
        <f t="shared" si="10"/>
        <v>52</v>
      </c>
    </row>
    <row r="52" spans="1:21" ht="16.5" thickBot="1" x14ac:dyDescent="0.3">
      <c r="A52">
        <v>48</v>
      </c>
      <c r="B52" s="72">
        <v>83</v>
      </c>
      <c r="C52" s="73" t="s">
        <v>120</v>
      </c>
      <c r="D52" s="77" t="s">
        <v>117</v>
      </c>
      <c r="E52" s="9">
        <v>210</v>
      </c>
      <c r="F52" s="10">
        <v>31.14</v>
      </c>
      <c r="G52" s="5">
        <v>196</v>
      </c>
      <c r="H52" s="6">
        <v>31.09</v>
      </c>
      <c r="I52" s="7">
        <v>186</v>
      </c>
      <c r="J52" s="8">
        <v>32.33</v>
      </c>
      <c r="K52" s="51">
        <f t="shared" si="0"/>
        <v>67.437379576107901</v>
      </c>
      <c r="L52" s="51">
        <f t="shared" si="1"/>
        <v>63.042779028626569</v>
      </c>
      <c r="M52" s="51">
        <f t="shared" si="2"/>
        <v>57.531704299412311</v>
      </c>
      <c r="N52" s="52">
        <f t="shared" si="3"/>
        <v>188.01186290414677</v>
      </c>
      <c r="O52" s="13">
        <f t="shared" si="4"/>
        <v>6.7437379576107901</v>
      </c>
      <c r="P52">
        <f t="shared" si="5"/>
        <v>73.570969813744384</v>
      </c>
      <c r="Q52" s="16">
        <f t="shared" si="6"/>
        <v>6.3042779028626565</v>
      </c>
      <c r="R52" s="4">
        <f t="shared" si="7"/>
        <v>59.015962776536284</v>
      </c>
      <c r="S52" s="13">
        <f t="shared" si="8"/>
        <v>5.753170429941231</v>
      </c>
      <c r="T52">
        <f t="shared" si="9"/>
        <v>68.731663302078971</v>
      </c>
      <c r="U52" s="82">
        <f t="shared" si="10"/>
        <v>27</v>
      </c>
    </row>
    <row r="53" spans="1:21" ht="16.5" thickBot="1" x14ac:dyDescent="0.3">
      <c r="A53">
        <v>49</v>
      </c>
      <c r="B53" s="75">
        <v>22</v>
      </c>
      <c r="C53" s="76" t="s">
        <v>121</v>
      </c>
      <c r="D53" s="77" t="s">
        <v>122</v>
      </c>
      <c r="E53" s="9">
        <v>210</v>
      </c>
      <c r="F53" s="10">
        <v>29.86</v>
      </c>
      <c r="G53" s="5">
        <v>190</v>
      </c>
      <c r="H53" s="6">
        <v>30.31</v>
      </c>
      <c r="I53" s="7">
        <v>166</v>
      </c>
      <c r="J53" s="8">
        <v>31.21</v>
      </c>
      <c r="K53" s="51">
        <f t="shared" si="0"/>
        <v>70.328198258539857</v>
      </c>
      <c r="L53" s="51">
        <f t="shared" si="1"/>
        <v>62.685582316067311</v>
      </c>
      <c r="M53" s="51">
        <f t="shared" si="2"/>
        <v>53.188080743351485</v>
      </c>
      <c r="N53" s="52">
        <f t="shared" si="3"/>
        <v>186.20186131795865</v>
      </c>
      <c r="O53" s="13">
        <f t="shared" si="4"/>
        <v>7.0328198258539851</v>
      </c>
      <c r="P53">
        <f t="shared" si="5"/>
        <v>76.724715338245147</v>
      </c>
      <c r="Q53" s="16">
        <f t="shared" si="6"/>
        <v>6.2685582316067308</v>
      </c>
      <c r="R53" s="4">
        <f t="shared" si="7"/>
        <v>58.681581770224255</v>
      </c>
      <c r="S53" s="13">
        <f t="shared" si="8"/>
        <v>5.3188080743351485</v>
      </c>
      <c r="T53">
        <f t="shared" si="9"/>
        <v>63.5424467578856</v>
      </c>
      <c r="U53" s="82">
        <f t="shared" si="10"/>
        <v>29</v>
      </c>
    </row>
    <row r="54" spans="1:21" ht="16.5" thickBot="1" x14ac:dyDescent="0.3">
      <c r="A54">
        <v>50</v>
      </c>
      <c r="B54" s="53">
        <v>26</v>
      </c>
      <c r="C54" s="57" t="s">
        <v>123</v>
      </c>
      <c r="D54" s="54" t="s">
        <v>124</v>
      </c>
      <c r="E54" s="9">
        <v>210</v>
      </c>
      <c r="F54" s="10">
        <v>27.21</v>
      </c>
      <c r="G54" s="5">
        <v>194</v>
      </c>
      <c r="H54" s="6">
        <v>24.15</v>
      </c>
      <c r="I54" s="7">
        <v>176</v>
      </c>
      <c r="J54" s="8">
        <v>29.46</v>
      </c>
      <c r="K54" s="51">
        <f t="shared" si="0"/>
        <v>77.177508269018745</v>
      </c>
      <c r="L54" s="51">
        <f t="shared" si="1"/>
        <v>80.331262939958606</v>
      </c>
      <c r="M54" s="51">
        <f t="shared" si="2"/>
        <v>59.74202308214528</v>
      </c>
      <c r="N54" s="52">
        <f t="shared" si="3"/>
        <v>217.25079429112265</v>
      </c>
      <c r="O54" s="13">
        <f t="shared" si="4"/>
        <v>7.7177508269018738</v>
      </c>
      <c r="P54">
        <f t="shared" si="5"/>
        <v>84.196986402058059</v>
      </c>
      <c r="Q54" s="16">
        <f t="shared" si="6"/>
        <v>8.0331262939958599</v>
      </c>
      <c r="R54" s="4">
        <f t="shared" si="7"/>
        <v>75.200156092484789</v>
      </c>
      <c r="S54" s="13">
        <f t="shared" si="8"/>
        <v>5.9742023082145277</v>
      </c>
      <c r="T54">
        <f t="shared" si="9"/>
        <v>71.372274912929782</v>
      </c>
      <c r="U54" s="82">
        <f t="shared" si="10"/>
        <v>12</v>
      </c>
    </row>
    <row r="55" spans="1:21" ht="16.5" thickBot="1" x14ac:dyDescent="0.3">
      <c r="A55">
        <v>51</v>
      </c>
      <c r="B55" s="72">
        <v>27</v>
      </c>
      <c r="C55" s="73" t="s">
        <v>125</v>
      </c>
      <c r="D55" s="74" t="s">
        <v>124</v>
      </c>
      <c r="E55" s="9">
        <v>210</v>
      </c>
      <c r="F55" s="10">
        <v>30.77</v>
      </c>
      <c r="G55" s="5">
        <v>190</v>
      </c>
      <c r="H55" s="6">
        <v>29.35</v>
      </c>
      <c r="I55" s="7">
        <v>177</v>
      </c>
      <c r="J55" s="8">
        <v>28.6</v>
      </c>
      <c r="K55" s="51">
        <f t="shared" si="0"/>
        <v>68.24829379265519</v>
      </c>
      <c r="L55" s="51">
        <f t="shared" si="1"/>
        <v>64.735945485519593</v>
      </c>
      <c r="M55" s="51">
        <f t="shared" si="2"/>
        <v>61.888111888111879</v>
      </c>
      <c r="N55" s="52">
        <f t="shared" si="3"/>
        <v>194.87235116628665</v>
      </c>
      <c r="O55" s="13">
        <f t="shared" si="4"/>
        <v>6.8248293792655188</v>
      </c>
      <c r="P55">
        <f t="shared" si="5"/>
        <v>74.455638609034793</v>
      </c>
      <c r="Q55" s="16">
        <f t="shared" si="6"/>
        <v>6.4735945485519588</v>
      </c>
      <c r="R55" s="4">
        <f t="shared" si="7"/>
        <v>60.600979334088485</v>
      </c>
      <c r="S55" s="13">
        <f t="shared" si="8"/>
        <v>6.1888111888111883</v>
      </c>
      <c r="T55">
        <f t="shared" si="9"/>
        <v>73.936152604791658</v>
      </c>
      <c r="U55" s="82">
        <f t="shared" si="10"/>
        <v>21</v>
      </c>
    </row>
    <row r="56" spans="1:21" ht="16.5" thickBot="1" x14ac:dyDescent="0.3">
      <c r="A56">
        <v>52</v>
      </c>
      <c r="B56" s="75">
        <v>35</v>
      </c>
      <c r="C56" s="76" t="s">
        <v>126</v>
      </c>
      <c r="D56" s="77" t="s">
        <v>127</v>
      </c>
      <c r="E56" s="9">
        <v>210</v>
      </c>
      <c r="F56" s="10">
        <v>34.07</v>
      </c>
      <c r="G56" s="5">
        <v>185</v>
      </c>
      <c r="H56" s="6">
        <v>30.92</v>
      </c>
      <c r="I56" s="7">
        <v>146</v>
      </c>
      <c r="J56" s="8">
        <v>44.05</v>
      </c>
      <c r="K56" s="51">
        <f t="shared" si="0"/>
        <v>61.637804520105668</v>
      </c>
      <c r="L56" s="51">
        <f t="shared" si="1"/>
        <v>59.831824062095727</v>
      </c>
      <c r="M56" s="51">
        <f t="shared" si="2"/>
        <v>33.144154370034052</v>
      </c>
      <c r="N56" s="52">
        <f t="shared" si="3"/>
        <v>154.61378295223545</v>
      </c>
      <c r="O56" s="13">
        <f t="shared" si="4"/>
        <v>6.1637804520105668</v>
      </c>
      <c r="P56">
        <f t="shared" si="5"/>
        <v>67.243909597886713</v>
      </c>
      <c r="Q56" s="16">
        <f t="shared" si="6"/>
        <v>5.9831824062095729</v>
      </c>
      <c r="R56" s="4">
        <f t="shared" si="7"/>
        <v>56.01010545708229</v>
      </c>
      <c r="S56" s="13">
        <f t="shared" si="8"/>
        <v>3.3144154370034054</v>
      </c>
      <c r="T56">
        <f t="shared" si="9"/>
        <v>39.596477913076193</v>
      </c>
      <c r="U56" s="82">
        <f t="shared" si="10"/>
        <v>43</v>
      </c>
    </row>
    <row r="57" spans="1:21" ht="16.5" thickBot="1" x14ac:dyDescent="0.3">
      <c r="A57">
        <v>53</v>
      </c>
      <c r="B57" s="53">
        <v>36</v>
      </c>
      <c r="C57" s="57" t="s">
        <v>128</v>
      </c>
      <c r="D57" s="54" t="s">
        <v>127</v>
      </c>
      <c r="E57" s="9">
        <v>200</v>
      </c>
      <c r="F57" s="10">
        <v>60.85</v>
      </c>
      <c r="G57" s="5">
        <v>189</v>
      </c>
      <c r="H57" s="6">
        <v>39.409999999999997</v>
      </c>
      <c r="I57" s="7">
        <v>177</v>
      </c>
      <c r="J57" s="8">
        <v>36.159999999999997</v>
      </c>
      <c r="K57" s="51">
        <f t="shared" si="0"/>
        <v>32.867707477403449</v>
      </c>
      <c r="L57" s="51">
        <f t="shared" si="1"/>
        <v>47.957371225577262</v>
      </c>
      <c r="M57" s="51">
        <f t="shared" si="2"/>
        <v>48.94911504424779</v>
      </c>
      <c r="N57" s="52">
        <f t="shared" si="3"/>
        <v>129.77419374722848</v>
      </c>
      <c r="O57" s="13">
        <f t="shared" si="4"/>
        <v>3.2867707477403449</v>
      </c>
      <c r="P57">
        <f t="shared" si="5"/>
        <v>35.857103728919668</v>
      </c>
      <c r="Q57" s="16">
        <f t="shared" si="6"/>
        <v>4.7957371225577266</v>
      </c>
      <c r="R57" s="4">
        <f t="shared" si="7"/>
        <v>44.894125524257667</v>
      </c>
      <c r="S57" s="13">
        <f t="shared" si="8"/>
        <v>4.8949115044247788</v>
      </c>
      <c r="T57">
        <f t="shared" si="9"/>
        <v>58.478262292506685</v>
      </c>
      <c r="U57" s="82">
        <f t="shared" si="10"/>
        <v>51</v>
      </c>
    </row>
    <row r="58" spans="1:21" ht="16.5" thickBot="1" x14ac:dyDescent="0.3">
      <c r="A58">
        <v>54</v>
      </c>
      <c r="B58" s="72">
        <v>41</v>
      </c>
      <c r="C58" s="73" t="s">
        <v>129</v>
      </c>
      <c r="D58" s="74" t="s">
        <v>130</v>
      </c>
      <c r="E58" s="9">
        <v>210</v>
      </c>
      <c r="F58" s="10">
        <v>38.75</v>
      </c>
      <c r="G58" s="5">
        <v>172</v>
      </c>
      <c r="H58" s="6">
        <v>20.05</v>
      </c>
      <c r="I58" s="7">
        <v>169</v>
      </c>
      <c r="J58" s="8">
        <v>30.43</v>
      </c>
      <c r="K58" s="51">
        <f t="shared" si="0"/>
        <v>54.193548387096769</v>
      </c>
      <c r="L58" s="51">
        <f t="shared" si="1"/>
        <v>85.785536159601008</v>
      </c>
      <c r="M58" s="51">
        <f t="shared" si="2"/>
        <v>55.537298718370032</v>
      </c>
      <c r="N58" s="52">
        <f t="shared" si="3"/>
        <v>195.51638326506782</v>
      </c>
      <c r="O58" s="13">
        <f t="shared" si="4"/>
        <v>5.419354838709677</v>
      </c>
      <c r="P58">
        <f t="shared" si="5"/>
        <v>59.122580645161285</v>
      </c>
      <c r="Q58" s="16">
        <f t="shared" si="6"/>
        <v>8.5785536159601001</v>
      </c>
      <c r="R58" s="4">
        <f t="shared" si="7"/>
        <v>80.306041179773075</v>
      </c>
      <c r="S58" s="13">
        <f t="shared" si="8"/>
        <v>5.5537298718370032</v>
      </c>
      <c r="T58">
        <f t="shared" si="9"/>
        <v>66.348997699638517</v>
      </c>
      <c r="U58" s="82">
        <f t="shared" si="10"/>
        <v>20</v>
      </c>
    </row>
    <row r="59" spans="1:21" ht="16.5" thickBot="1" x14ac:dyDescent="0.3">
      <c r="A59">
        <v>55</v>
      </c>
      <c r="B59" s="75">
        <v>71</v>
      </c>
      <c r="C59" s="76" t="s">
        <v>131</v>
      </c>
      <c r="D59" s="77" t="s">
        <v>132</v>
      </c>
      <c r="E59" s="9">
        <v>120</v>
      </c>
      <c r="F59" s="10">
        <v>57.63</v>
      </c>
      <c r="G59" s="5">
        <v>161</v>
      </c>
      <c r="H59" s="6">
        <v>27.61</v>
      </c>
      <c r="I59" s="7">
        <v>143</v>
      </c>
      <c r="J59" s="8">
        <v>33.57</v>
      </c>
      <c r="K59" s="51">
        <f t="shared" si="0"/>
        <v>20.822488287350339</v>
      </c>
      <c r="L59" s="51">
        <f t="shared" si="1"/>
        <v>58.312205722564286</v>
      </c>
      <c r="M59" s="51">
        <f t="shared" si="2"/>
        <v>42.597557342865649</v>
      </c>
      <c r="N59" s="52">
        <f t="shared" si="3"/>
        <v>121.73225135278028</v>
      </c>
      <c r="O59" s="13">
        <f t="shared" si="4"/>
        <v>2.0822488287350338</v>
      </c>
      <c r="P59">
        <f t="shared" si="5"/>
        <v>22.716343174437917</v>
      </c>
      <c r="Q59" s="16">
        <f t="shared" si="6"/>
        <v>5.831220572256429</v>
      </c>
      <c r="R59" s="4">
        <f t="shared" si="7"/>
        <v>54.587551744473799</v>
      </c>
      <c r="S59" s="13">
        <f t="shared" si="8"/>
        <v>4.2597557342865651</v>
      </c>
      <c r="T59">
        <f t="shared" si="9"/>
        <v>50.890217914346607</v>
      </c>
      <c r="U59" s="82">
        <f t="shared" si="10"/>
        <v>53</v>
      </c>
    </row>
    <row r="60" spans="1:21" ht="16.5" thickBot="1" x14ac:dyDescent="0.3">
      <c r="A60">
        <v>56</v>
      </c>
      <c r="B60" s="53">
        <v>72</v>
      </c>
      <c r="C60" s="57" t="s">
        <v>133</v>
      </c>
      <c r="D60" s="54" t="s">
        <v>134</v>
      </c>
      <c r="E60" s="9">
        <v>140</v>
      </c>
      <c r="F60" s="10">
        <v>52.09</v>
      </c>
      <c r="G60" s="5">
        <v>92</v>
      </c>
      <c r="H60" s="6">
        <v>43.89</v>
      </c>
      <c r="I60" s="7">
        <v>124</v>
      </c>
      <c r="J60" s="8">
        <v>43.07</v>
      </c>
      <c r="K60" s="51">
        <f t="shared" si="0"/>
        <v>26.876559800345554</v>
      </c>
      <c r="L60" s="51">
        <f t="shared" si="1"/>
        <v>20.961494645705173</v>
      </c>
      <c r="M60" s="51">
        <f t="shared" si="2"/>
        <v>28.790341304852568</v>
      </c>
      <c r="N60" s="52">
        <f t="shared" si="3"/>
        <v>76.628395750903294</v>
      </c>
      <c r="O60" s="13">
        <f t="shared" si="4"/>
        <v>2.6876559800345552</v>
      </c>
      <c r="P60">
        <f t="shared" si="5"/>
        <v>29.321046905996031</v>
      </c>
      <c r="Q60" s="16">
        <f t="shared" si="6"/>
        <v>2.0961494645705172</v>
      </c>
      <c r="R60" s="4">
        <f t="shared" si="7"/>
        <v>19.622592893466411</v>
      </c>
      <c r="S60" s="13">
        <f t="shared" si="8"/>
        <v>2.8790341304852567</v>
      </c>
      <c r="T60">
        <f t="shared" si="9"/>
        <v>34.395088221596062</v>
      </c>
      <c r="U60" s="82">
        <f t="shared" si="10"/>
        <v>56</v>
      </c>
    </row>
    <row r="61" spans="1:21" ht="16.5" thickBot="1" x14ac:dyDescent="0.3">
      <c r="A61">
        <v>57</v>
      </c>
      <c r="B61" s="72"/>
      <c r="C61" s="73"/>
      <c r="D61" s="74"/>
      <c r="E61" s="9">
        <v>1</v>
      </c>
      <c r="F61" s="10">
        <v>1</v>
      </c>
      <c r="G61" s="5">
        <v>1</v>
      </c>
      <c r="H61" s="6">
        <v>1</v>
      </c>
      <c r="I61" s="7">
        <v>1</v>
      </c>
      <c r="J61" s="8">
        <v>1</v>
      </c>
      <c r="K61" s="51">
        <f t="shared" si="0"/>
        <v>10</v>
      </c>
      <c r="L61" s="51">
        <f t="shared" si="1"/>
        <v>10</v>
      </c>
      <c r="M61" s="51">
        <f t="shared" si="2"/>
        <v>10</v>
      </c>
      <c r="N61" s="52">
        <f t="shared" si="3"/>
        <v>30</v>
      </c>
      <c r="O61" s="13">
        <f t="shared" si="4"/>
        <v>1</v>
      </c>
      <c r="P61">
        <f t="shared" si="5"/>
        <v>10.90952380952381</v>
      </c>
      <c r="Q61" s="16">
        <f t="shared" si="6"/>
        <v>1</v>
      </c>
      <c r="R61" s="4">
        <f t="shared" si="7"/>
        <v>9.3612565445026181</v>
      </c>
      <c r="S61" s="13">
        <f t="shared" si="8"/>
        <v>1</v>
      </c>
      <c r="T61">
        <f t="shared" si="9"/>
        <v>11.946745562130179</v>
      </c>
      <c r="U61" s="82">
        <f t="shared" si="10"/>
        <v>57</v>
      </c>
    </row>
    <row r="62" spans="1:21" ht="16.5" thickBot="1" x14ac:dyDescent="0.3">
      <c r="A62">
        <v>58</v>
      </c>
      <c r="B62" s="75"/>
      <c r="C62" s="76"/>
      <c r="D62" s="77"/>
      <c r="E62" s="9">
        <v>1</v>
      </c>
      <c r="F62" s="10">
        <v>1</v>
      </c>
      <c r="G62" s="5">
        <v>1</v>
      </c>
      <c r="H62" s="6">
        <v>1</v>
      </c>
      <c r="I62" s="7">
        <v>1</v>
      </c>
      <c r="J62" s="8">
        <v>1</v>
      </c>
      <c r="K62" s="51">
        <f t="shared" si="0"/>
        <v>10</v>
      </c>
      <c r="L62" s="51">
        <f t="shared" si="1"/>
        <v>10</v>
      </c>
      <c r="M62" s="51">
        <f t="shared" si="2"/>
        <v>10</v>
      </c>
      <c r="N62" s="52">
        <f t="shared" si="3"/>
        <v>30</v>
      </c>
      <c r="O62" s="13">
        <f t="shared" si="4"/>
        <v>1</v>
      </c>
      <c r="P62">
        <f t="shared" si="5"/>
        <v>10.90952380952381</v>
      </c>
      <c r="Q62" s="16">
        <f t="shared" si="6"/>
        <v>1</v>
      </c>
      <c r="R62" s="4">
        <f t="shared" si="7"/>
        <v>9.3612565445026181</v>
      </c>
      <c r="S62" s="13">
        <f t="shared" si="8"/>
        <v>1</v>
      </c>
      <c r="T62">
        <f t="shared" si="9"/>
        <v>11.946745562130179</v>
      </c>
      <c r="U62" s="82">
        <f t="shared" si="10"/>
        <v>57</v>
      </c>
    </row>
    <row r="63" spans="1:21" ht="16.5" thickBot="1" x14ac:dyDescent="0.3">
      <c r="A63">
        <v>59</v>
      </c>
      <c r="B63" s="53"/>
      <c r="C63" s="57"/>
      <c r="D63" s="54"/>
      <c r="E63" s="9">
        <v>1</v>
      </c>
      <c r="F63" s="10">
        <v>1</v>
      </c>
      <c r="G63" s="5">
        <v>1</v>
      </c>
      <c r="H63" s="6">
        <v>1</v>
      </c>
      <c r="I63" s="7">
        <v>1</v>
      </c>
      <c r="J63" s="8">
        <v>1</v>
      </c>
      <c r="K63" s="51">
        <f t="shared" si="0"/>
        <v>10</v>
      </c>
      <c r="L63" s="51">
        <f t="shared" si="1"/>
        <v>10</v>
      </c>
      <c r="M63" s="51">
        <f t="shared" si="2"/>
        <v>10</v>
      </c>
      <c r="N63" s="52">
        <f t="shared" si="3"/>
        <v>30</v>
      </c>
      <c r="O63" s="13">
        <f t="shared" si="4"/>
        <v>1</v>
      </c>
      <c r="P63">
        <f t="shared" si="5"/>
        <v>10.90952380952381</v>
      </c>
      <c r="Q63" s="16">
        <f t="shared" si="6"/>
        <v>1</v>
      </c>
      <c r="R63" s="4">
        <f t="shared" si="7"/>
        <v>9.3612565445026181</v>
      </c>
      <c r="S63" s="13">
        <f t="shared" si="8"/>
        <v>1</v>
      </c>
      <c r="T63">
        <f t="shared" si="9"/>
        <v>11.946745562130179</v>
      </c>
      <c r="U63" s="82">
        <f t="shared" si="10"/>
        <v>57</v>
      </c>
    </row>
    <row r="64" spans="1:21" ht="16.5" thickBot="1" x14ac:dyDescent="0.3">
      <c r="A64">
        <v>60</v>
      </c>
      <c r="B64" s="72"/>
      <c r="C64" s="73"/>
      <c r="D64" s="74"/>
      <c r="E64" s="9">
        <v>1</v>
      </c>
      <c r="F64" s="10">
        <v>1</v>
      </c>
      <c r="G64" s="5">
        <v>1</v>
      </c>
      <c r="H64" s="6">
        <v>1</v>
      </c>
      <c r="I64" s="7">
        <v>1</v>
      </c>
      <c r="J64" s="8">
        <v>1</v>
      </c>
      <c r="K64" s="51">
        <f t="shared" si="0"/>
        <v>10</v>
      </c>
      <c r="L64" s="51">
        <f t="shared" si="1"/>
        <v>10</v>
      </c>
      <c r="M64" s="51">
        <f t="shared" si="2"/>
        <v>10</v>
      </c>
      <c r="N64" s="52">
        <f t="shared" si="3"/>
        <v>30</v>
      </c>
      <c r="O64" s="13">
        <f t="shared" si="4"/>
        <v>1</v>
      </c>
      <c r="P64">
        <f t="shared" si="5"/>
        <v>10.90952380952381</v>
      </c>
      <c r="Q64" s="16">
        <f t="shared" si="6"/>
        <v>1</v>
      </c>
      <c r="R64" s="4">
        <f t="shared" si="7"/>
        <v>9.3612565445026181</v>
      </c>
      <c r="S64" s="13">
        <f t="shared" si="8"/>
        <v>1</v>
      </c>
      <c r="T64">
        <f t="shared" si="9"/>
        <v>11.946745562130179</v>
      </c>
      <c r="U64" s="82">
        <f t="shared" si="10"/>
        <v>57</v>
      </c>
    </row>
    <row r="65" spans="1:21" ht="16.5" thickBot="1" x14ac:dyDescent="0.3">
      <c r="A65">
        <v>61</v>
      </c>
      <c r="B65" s="75"/>
      <c r="C65" s="76"/>
      <c r="D65" s="77"/>
      <c r="E65" s="9">
        <v>1</v>
      </c>
      <c r="F65" s="10">
        <v>1</v>
      </c>
      <c r="G65" s="5">
        <v>1</v>
      </c>
      <c r="H65" s="6">
        <v>1</v>
      </c>
      <c r="I65" s="7">
        <v>1</v>
      </c>
      <c r="J65" s="8">
        <v>1</v>
      </c>
      <c r="K65" s="51">
        <f t="shared" si="0"/>
        <v>10</v>
      </c>
      <c r="L65" s="51">
        <f t="shared" si="1"/>
        <v>10</v>
      </c>
      <c r="M65" s="51">
        <f t="shared" si="2"/>
        <v>10</v>
      </c>
      <c r="N65" s="52">
        <f t="shared" si="3"/>
        <v>30</v>
      </c>
      <c r="O65" s="13">
        <f t="shared" si="4"/>
        <v>1</v>
      </c>
      <c r="P65">
        <f t="shared" si="5"/>
        <v>10.90952380952381</v>
      </c>
      <c r="Q65" s="16">
        <f t="shared" si="6"/>
        <v>1</v>
      </c>
      <c r="R65" s="4">
        <f t="shared" si="7"/>
        <v>9.3612565445026181</v>
      </c>
      <c r="S65" s="13">
        <f t="shared" si="8"/>
        <v>1</v>
      </c>
      <c r="T65">
        <f t="shared" si="9"/>
        <v>11.946745562130179</v>
      </c>
      <c r="U65" s="82">
        <f t="shared" si="10"/>
        <v>57</v>
      </c>
    </row>
    <row r="66" spans="1:21" ht="16.5" thickBot="1" x14ac:dyDescent="0.3">
      <c r="A66">
        <v>62</v>
      </c>
      <c r="B66" s="53"/>
      <c r="C66" s="57"/>
      <c r="D66" s="54"/>
      <c r="E66" s="9">
        <v>1</v>
      </c>
      <c r="F66" s="10">
        <v>1</v>
      </c>
      <c r="G66" s="5">
        <v>1</v>
      </c>
      <c r="H66" s="6">
        <v>1</v>
      </c>
      <c r="I66" s="7">
        <v>1</v>
      </c>
      <c r="J66" s="8">
        <v>1</v>
      </c>
      <c r="K66" s="51">
        <f t="shared" si="0"/>
        <v>10</v>
      </c>
      <c r="L66" s="51">
        <f t="shared" si="1"/>
        <v>10</v>
      </c>
      <c r="M66" s="51">
        <f t="shared" si="2"/>
        <v>10</v>
      </c>
      <c r="N66" s="52">
        <f t="shared" si="3"/>
        <v>30</v>
      </c>
      <c r="O66" s="13">
        <f t="shared" si="4"/>
        <v>1</v>
      </c>
      <c r="P66">
        <f t="shared" si="5"/>
        <v>10.90952380952381</v>
      </c>
      <c r="Q66" s="16">
        <f t="shared" si="6"/>
        <v>1</v>
      </c>
      <c r="R66" s="4">
        <f t="shared" si="7"/>
        <v>9.3612565445026181</v>
      </c>
      <c r="S66" s="13">
        <f t="shared" si="8"/>
        <v>1</v>
      </c>
      <c r="T66">
        <f t="shared" si="9"/>
        <v>11.946745562130179</v>
      </c>
      <c r="U66" s="82">
        <f t="shared" si="10"/>
        <v>57</v>
      </c>
    </row>
    <row r="67" spans="1:21" ht="16.5" thickBot="1" x14ac:dyDescent="0.3">
      <c r="A67">
        <v>63</v>
      </c>
      <c r="B67" s="72"/>
      <c r="C67" s="73"/>
      <c r="D67" s="74"/>
      <c r="E67" s="9">
        <v>1</v>
      </c>
      <c r="F67" s="10">
        <v>1</v>
      </c>
      <c r="G67" s="5">
        <v>1</v>
      </c>
      <c r="H67" s="6">
        <v>1</v>
      </c>
      <c r="I67" s="7">
        <v>1</v>
      </c>
      <c r="J67" s="8">
        <v>1</v>
      </c>
      <c r="K67" s="51">
        <f t="shared" si="0"/>
        <v>10</v>
      </c>
      <c r="L67" s="51">
        <f t="shared" si="1"/>
        <v>10</v>
      </c>
      <c r="M67" s="51">
        <f t="shared" si="2"/>
        <v>10</v>
      </c>
      <c r="N67" s="52">
        <f t="shared" si="3"/>
        <v>30</v>
      </c>
      <c r="O67" s="13">
        <f t="shared" si="4"/>
        <v>1</v>
      </c>
      <c r="P67">
        <f t="shared" si="5"/>
        <v>10.90952380952381</v>
      </c>
      <c r="Q67" s="16">
        <f t="shared" si="6"/>
        <v>1</v>
      </c>
      <c r="R67" s="4">
        <f t="shared" si="7"/>
        <v>9.3612565445026181</v>
      </c>
      <c r="S67" s="13">
        <f t="shared" si="8"/>
        <v>1</v>
      </c>
      <c r="T67">
        <f t="shared" si="9"/>
        <v>11.946745562130179</v>
      </c>
      <c r="U67" s="82">
        <f t="shared" si="10"/>
        <v>57</v>
      </c>
    </row>
    <row r="68" spans="1:21" ht="16.5" thickBot="1" x14ac:dyDescent="0.3">
      <c r="A68">
        <v>64</v>
      </c>
      <c r="B68" s="75"/>
      <c r="C68" s="76"/>
      <c r="D68" s="77"/>
      <c r="E68" s="9">
        <v>1</v>
      </c>
      <c r="F68" s="10">
        <v>1</v>
      </c>
      <c r="G68" s="5">
        <v>1</v>
      </c>
      <c r="H68" s="6">
        <v>1</v>
      </c>
      <c r="I68" s="7">
        <v>1</v>
      </c>
      <c r="J68" s="8">
        <v>1</v>
      </c>
      <c r="K68" s="51">
        <f t="shared" si="0"/>
        <v>10</v>
      </c>
      <c r="L68" s="51">
        <f t="shared" si="1"/>
        <v>10</v>
      </c>
      <c r="M68" s="51">
        <f t="shared" si="2"/>
        <v>10</v>
      </c>
      <c r="N68" s="52">
        <f t="shared" si="3"/>
        <v>30</v>
      </c>
      <c r="O68" s="13">
        <f t="shared" si="4"/>
        <v>1</v>
      </c>
      <c r="P68">
        <f t="shared" si="5"/>
        <v>10.90952380952381</v>
      </c>
      <c r="Q68" s="16">
        <f t="shared" si="6"/>
        <v>1</v>
      </c>
      <c r="R68" s="4">
        <f t="shared" si="7"/>
        <v>9.3612565445026181</v>
      </c>
      <c r="S68" s="13">
        <f t="shared" si="8"/>
        <v>1</v>
      </c>
      <c r="T68">
        <f t="shared" si="9"/>
        <v>11.946745562130179</v>
      </c>
      <c r="U68" s="82">
        <f t="shared" si="10"/>
        <v>57</v>
      </c>
    </row>
    <row r="69" spans="1:21" ht="16.5" thickBot="1" x14ac:dyDescent="0.3">
      <c r="A69">
        <v>65</v>
      </c>
      <c r="B69" s="53"/>
      <c r="C69" s="57"/>
      <c r="D69" s="54"/>
      <c r="E69" s="9">
        <v>1</v>
      </c>
      <c r="F69" s="10">
        <v>1</v>
      </c>
      <c r="G69" s="5">
        <v>1</v>
      </c>
      <c r="H69" s="6">
        <v>1</v>
      </c>
      <c r="I69" s="7">
        <v>1</v>
      </c>
      <c r="J69" s="8">
        <v>1</v>
      </c>
      <c r="K69" s="51">
        <f t="shared" si="0"/>
        <v>10</v>
      </c>
      <c r="L69" s="51">
        <f t="shared" si="1"/>
        <v>10</v>
      </c>
      <c r="M69" s="51">
        <f t="shared" si="2"/>
        <v>10</v>
      </c>
      <c r="N69" s="52">
        <f t="shared" si="3"/>
        <v>30</v>
      </c>
      <c r="O69" s="13">
        <f t="shared" si="4"/>
        <v>1</v>
      </c>
      <c r="P69">
        <f t="shared" si="5"/>
        <v>10.90952380952381</v>
      </c>
      <c r="Q69" s="16">
        <f t="shared" si="6"/>
        <v>1</v>
      </c>
      <c r="R69" s="4">
        <f t="shared" si="7"/>
        <v>9.3612565445026181</v>
      </c>
      <c r="S69" s="13">
        <f t="shared" si="8"/>
        <v>1</v>
      </c>
      <c r="T69">
        <f t="shared" si="9"/>
        <v>11.946745562130179</v>
      </c>
      <c r="U69" s="82">
        <f t="shared" si="10"/>
        <v>57</v>
      </c>
    </row>
    <row r="70" spans="1:21" ht="16.5" thickBot="1" x14ac:dyDescent="0.3">
      <c r="A70">
        <v>66</v>
      </c>
      <c r="B70" s="72"/>
      <c r="C70" s="73"/>
      <c r="D70" s="74"/>
      <c r="E70" s="9">
        <v>1</v>
      </c>
      <c r="F70" s="10">
        <v>1</v>
      </c>
      <c r="G70" s="5">
        <v>1</v>
      </c>
      <c r="H70" s="6">
        <v>1</v>
      </c>
      <c r="I70" s="7">
        <v>1</v>
      </c>
      <c r="J70" s="8">
        <v>1</v>
      </c>
      <c r="K70" s="51">
        <f t="shared" ref="K70:K104" si="11">SUM(O70*10)</f>
        <v>10</v>
      </c>
      <c r="L70" s="51">
        <f t="shared" ref="L70:L104" si="12">SUM(Q70*10)</f>
        <v>10</v>
      </c>
      <c r="M70" s="51">
        <f t="shared" ref="M70:M104" si="13">SUM(S70*10)</f>
        <v>10</v>
      </c>
      <c r="N70" s="52">
        <f t="shared" ref="N70:N104" si="14">SUM(K70+L70+M70)</f>
        <v>30</v>
      </c>
      <c r="O70" s="13">
        <f t="shared" ref="O70:O104" si="15">SUM(E70/F70)</f>
        <v>1</v>
      </c>
      <c r="P70">
        <f t="shared" ref="P70:P104" si="16">SUM(O70*100/$F$2)</f>
        <v>10.90952380952381</v>
      </c>
      <c r="Q70" s="16">
        <f t="shared" ref="Q70:Q104" si="17">SUM(G70/H70)</f>
        <v>1</v>
      </c>
      <c r="R70" s="4">
        <f t="shared" ref="R70:R104" si="18">SUM(Q70*100/$H$2)</f>
        <v>9.3612565445026181</v>
      </c>
      <c r="S70" s="13">
        <f t="shared" ref="S70:S104" si="19">SUM(I70/J70)</f>
        <v>1</v>
      </c>
      <c r="T70">
        <f t="shared" ref="T70:T104" si="20">SUM(S70*100/$J$2)</f>
        <v>11.946745562130179</v>
      </c>
      <c r="U70" s="82">
        <f t="shared" ref="U70:U104" si="21">(RANK(N70,$N$5:$N$104))</f>
        <v>57</v>
      </c>
    </row>
    <row r="71" spans="1:21" ht="16.5" thickBot="1" x14ac:dyDescent="0.3">
      <c r="A71">
        <v>67</v>
      </c>
      <c r="B71" s="75"/>
      <c r="C71" s="76"/>
      <c r="D71" s="77"/>
      <c r="E71" s="9">
        <v>1</v>
      </c>
      <c r="F71" s="10">
        <v>1</v>
      </c>
      <c r="G71" s="5">
        <v>1</v>
      </c>
      <c r="H71" s="6">
        <v>1</v>
      </c>
      <c r="I71" s="7">
        <v>1</v>
      </c>
      <c r="J71" s="8">
        <v>1</v>
      </c>
      <c r="K71" s="51">
        <f t="shared" si="11"/>
        <v>10</v>
      </c>
      <c r="L71" s="51">
        <f t="shared" si="12"/>
        <v>10</v>
      </c>
      <c r="M71" s="51">
        <f t="shared" si="13"/>
        <v>10</v>
      </c>
      <c r="N71" s="52">
        <f t="shared" si="14"/>
        <v>30</v>
      </c>
      <c r="O71" s="13">
        <f t="shared" si="15"/>
        <v>1</v>
      </c>
      <c r="P71">
        <f t="shared" si="16"/>
        <v>10.90952380952381</v>
      </c>
      <c r="Q71" s="16">
        <f t="shared" si="17"/>
        <v>1</v>
      </c>
      <c r="R71" s="4">
        <f t="shared" si="18"/>
        <v>9.3612565445026181</v>
      </c>
      <c r="S71" s="13">
        <f t="shared" si="19"/>
        <v>1</v>
      </c>
      <c r="T71">
        <f t="shared" si="20"/>
        <v>11.946745562130179</v>
      </c>
      <c r="U71" s="82">
        <f t="shared" si="21"/>
        <v>57</v>
      </c>
    </row>
    <row r="72" spans="1:21" ht="16.5" thickBot="1" x14ac:dyDescent="0.3">
      <c r="A72">
        <v>68</v>
      </c>
      <c r="B72" s="53"/>
      <c r="C72" s="57"/>
      <c r="D72" s="54"/>
      <c r="E72" s="9">
        <v>1</v>
      </c>
      <c r="F72" s="10">
        <v>1</v>
      </c>
      <c r="G72" s="5">
        <v>1</v>
      </c>
      <c r="H72" s="6">
        <v>1</v>
      </c>
      <c r="I72" s="7">
        <v>1</v>
      </c>
      <c r="J72" s="8">
        <v>1</v>
      </c>
      <c r="K72" s="51">
        <f t="shared" si="11"/>
        <v>10</v>
      </c>
      <c r="L72" s="51">
        <f t="shared" si="12"/>
        <v>10</v>
      </c>
      <c r="M72" s="51">
        <f t="shared" si="13"/>
        <v>10</v>
      </c>
      <c r="N72" s="52">
        <f t="shared" si="14"/>
        <v>30</v>
      </c>
      <c r="O72" s="13">
        <f t="shared" si="15"/>
        <v>1</v>
      </c>
      <c r="P72">
        <f t="shared" si="16"/>
        <v>10.90952380952381</v>
      </c>
      <c r="Q72" s="16">
        <f t="shared" si="17"/>
        <v>1</v>
      </c>
      <c r="R72" s="4">
        <f t="shared" si="18"/>
        <v>9.3612565445026181</v>
      </c>
      <c r="S72" s="13">
        <f t="shared" si="19"/>
        <v>1</v>
      </c>
      <c r="T72">
        <f t="shared" si="20"/>
        <v>11.946745562130179</v>
      </c>
      <c r="U72" s="82">
        <f t="shared" si="21"/>
        <v>57</v>
      </c>
    </row>
    <row r="73" spans="1:21" ht="16.5" thickBot="1" x14ac:dyDescent="0.3">
      <c r="A73">
        <v>69</v>
      </c>
      <c r="B73" s="72"/>
      <c r="C73" s="73"/>
      <c r="D73" s="74"/>
      <c r="E73" s="9">
        <v>1</v>
      </c>
      <c r="F73" s="10">
        <v>1</v>
      </c>
      <c r="G73" s="5">
        <v>1</v>
      </c>
      <c r="H73" s="6">
        <v>1</v>
      </c>
      <c r="I73" s="7">
        <v>1</v>
      </c>
      <c r="J73" s="8">
        <v>1</v>
      </c>
      <c r="K73" s="51">
        <f t="shared" si="11"/>
        <v>10</v>
      </c>
      <c r="L73" s="51">
        <f t="shared" si="12"/>
        <v>10</v>
      </c>
      <c r="M73" s="51">
        <f t="shared" si="13"/>
        <v>10</v>
      </c>
      <c r="N73" s="52">
        <f t="shared" si="14"/>
        <v>30</v>
      </c>
      <c r="O73" s="13">
        <f t="shared" si="15"/>
        <v>1</v>
      </c>
      <c r="P73">
        <f t="shared" si="16"/>
        <v>10.90952380952381</v>
      </c>
      <c r="Q73" s="16">
        <f t="shared" si="17"/>
        <v>1</v>
      </c>
      <c r="R73" s="4">
        <f t="shared" si="18"/>
        <v>9.3612565445026181</v>
      </c>
      <c r="S73" s="13">
        <f t="shared" si="19"/>
        <v>1</v>
      </c>
      <c r="T73">
        <f t="shared" si="20"/>
        <v>11.946745562130179</v>
      </c>
      <c r="U73" s="82">
        <f t="shared" si="21"/>
        <v>57</v>
      </c>
    </row>
    <row r="74" spans="1:21" ht="16.5" thickBot="1" x14ac:dyDescent="0.3">
      <c r="A74">
        <v>70</v>
      </c>
      <c r="B74" s="75"/>
      <c r="C74" s="76"/>
      <c r="D74" s="77"/>
      <c r="E74" s="9">
        <v>1</v>
      </c>
      <c r="F74" s="10">
        <v>1</v>
      </c>
      <c r="G74" s="5">
        <v>1</v>
      </c>
      <c r="H74" s="6">
        <v>1</v>
      </c>
      <c r="I74" s="7">
        <v>1</v>
      </c>
      <c r="J74" s="8">
        <v>1</v>
      </c>
      <c r="K74" s="51">
        <f t="shared" si="11"/>
        <v>10</v>
      </c>
      <c r="L74" s="51">
        <f t="shared" si="12"/>
        <v>10</v>
      </c>
      <c r="M74" s="51">
        <f t="shared" si="13"/>
        <v>10</v>
      </c>
      <c r="N74" s="52">
        <f t="shared" si="14"/>
        <v>30</v>
      </c>
      <c r="O74" s="13">
        <f t="shared" si="15"/>
        <v>1</v>
      </c>
      <c r="P74">
        <f t="shared" si="16"/>
        <v>10.90952380952381</v>
      </c>
      <c r="Q74" s="16">
        <f t="shared" si="17"/>
        <v>1</v>
      </c>
      <c r="R74" s="4">
        <f t="shared" si="18"/>
        <v>9.3612565445026181</v>
      </c>
      <c r="S74" s="13">
        <f t="shared" si="19"/>
        <v>1</v>
      </c>
      <c r="T74">
        <f t="shared" si="20"/>
        <v>11.946745562130179</v>
      </c>
      <c r="U74" s="82">
        <f t="shared" si="21"/>
        <v>57</v>
      </c>
    </row>
    <row r="75" spans="1:21" ht="16.5" thickBot="1" x14ac:dyDescent="0.3">
      <c r="A75">
        <v>71</v>
      </c>
      <c r="B75" s="53"/>
      <c r="C75" s="57"/>
      <c r="D75" s="54"/>
      <c r="E75" s="9">
        <v>1</v>
      </c>
      <c r="F75" s="10">
        <v>1</v>
      </c>
      <c r="G75" s="5">
        <v>1</v>
      </c>
      <c r="H75" s="6">
        <v>1</v>
      </c>
      <c r="I75" s="7">
        <v>1</v>
      </c>
      <c r="J75" s="8">
        <v>1</v>
      </c>
      <c r="K75" s="51">
        <f t="shared" si="11"/>
        <v>10</v>
      </c>
      <c r="L75" s="51">
        <f t="shared" si="12"/>
        <v>10</v>
      </c>
      <c r="M75" s="51">
        <f t="shared" si="13"/>
        <v>10</v>
      </c>
      <c r="N75" s="52">
        <f t="shared" si="14"/>
        <v>30</v>
      </c>
      <c r="O75" s="13">
        <f t="shared" si="15"/>
        <v>1</v>
      </c>
      <c r="P75">
        <f t="shared" si="16"/>
        <v>10.90952380952381</v>
      </c>
      <c r="Q75" s="16">
        <f t="shared" si="17"/>
        <v>1</v>
      </c>
      <c r="R75" s="4">
        <f t="shared" si="18"/>
        <v>9.3612565445026181</v>
      </c>
      <c r="S75" s="13">
        <f t="shared" si="19"/>
        <v>1</v>
      </c>
      <c r="T75">
        <f t="shared" si="20"/>
        <v>11.946745562130179</v>
      </c>
      <c r="U75" s="82">
        <f t="shared" si="21"/>
        <v>57</v>
      </c>
    </row>
    <row r="76" spans="1:21" ht="16.5" thickBot="1" x14ac:dyDescent="0.3">
      <c r="A76">
        <v>72</v>
      </c>
      <c r="B76" s="72"/>
      <c r="C76" s="73"/>
      <c r="D76" s="74"/>
      <c r="E76" s="9">
        <v>1</v>
      </c>
      <c r="F76" s="10">
        <v>1</v>
      </c>
      <c r="G76" s="5">
        <v>1</v>
      </c>
      <c r="H76" s="6">
        <v>1</v>
      </c>
      <c r="I76" s="7">
        <v>1</v>
      </c>
      <c r="J76" s="8">
        <v>1</v>
      </c>
      <c r="K76" s="51">
        <f t="shared" si="11"/>
        <v>10</v>
      </c>
      <c r="L76" s="51">
        <f t="shared" si="12"/>
        <v>10</v>
      </c>
      <c r="M76" s="51">
        <f t="shared" si="13"/>
        <v>10</v>
      </c>
      <c r="N76" s="52">
        <f t="shared" si="14"/>
        <v>30</v>
      </c>
      <c r="O76" s="13">
        <f t="shared" si="15"/>
        <v>1</v>
      </c>
      <c r="P76">
        <f t="shared" si="16"/>
        <v>10.90952380952381</v>
      </c>
      <c r="Q76" s="16">
        <f t="shared" si="17"/>
        <v>1</v>
      </c>
      <c r="R76" s="4">
        <f t="shared" si="18"/>
        <v>9.3612565445026181</v>
      </c>
      <c r="S76" s="13">
        <f t="shared" si="19"/>
        <v>1</v>
      </c>
      <c r="T76">
        <f t="shared" si="20"/>
        <v>11.946745562130179</v>
      </c>
      <c r="U76" s="82">
        <f t="shared" si="21"/>
        <v>57</v>
      </c>
    </row>
    <row r="77" spans="1:21" ht="16.5" thickBot="1" x14ac:dyDescent="0.3">
      <c r="A77">
        <v>73</v>
      </c>
      <c r="B77" s="75"/>
      <c r="C77" s="76"/>
      <c r="D77" s="77"/>
      <c r="E77" s="9">
        <v>1</v>
      </c>
      <c r="F77" s="10">
        <v>1</v>
      </c>
      <c r="G77" s="5">
        <v>1</v>
      </c>
      <c r="H77" s="6">
        <v>1</v>
      </c>
      <c r="I77" s="7">
        <v>1</v>
      </c>
      <c r="J77" s="8">
        <v>1</v>
      </c>
      <c r="K77" s="51">
        <f t="shared" si="11"/>
        <v>10</v>
      </c>
      <c r="L77" s="51">
        <f t="shared" si="12"/>
        <v>10</v>
      </c>
      <c r="M77" s="51">
        <f t="shared" si="13"/>
        <v>10</v>
      </c>
      <c r="N77" s="52">
        <f t="shared" si="14"/>
        <v>30</v>
      </c>
      <c r="O77" s="13">
        <f t="shared" si="15"/>
        <v>1</v>
      </c>
      <c r="P77">
        <f t="shared" si="16"/>
        <v>10.90952380952381</v>
      </c>
      <c r="Q77" s="16">
        <f t="shared" si="17"/>
        <v>1</v>
      </c>
      <c r="R77" s="4">
        <f t="shared" si="18"/>
        <v>9.3612565445026181</v>
      </c>
      <c r="S77" s="13">
        <f t="shared" si="19"/>
        <v>1</v>
      </c>
      <c r="T77">
        <f t="shared" si="20"/>
        <v>11.946745562130179</v>
      </c>
      <c r="U77" s="82">
        <f t="shared" si="21"/>
        <v>57</v>
      </c>
    </row>
    <row r="78" spans="1:21" ht="16.5" thickBot="1" x14ac:dyDescent="0.3">
      <c r="A78">
        <v>74</v>
      </c>
      <c r="B78" s="53"/>
      <c r="C78" s="57"/>
      <c r="D78" s="54"/>
      <c r="E78" s="9">
        <v>1</v>
      </c>
      <c r="F78" s="10">
        <v>1</v>
      </c>
      <c r="G78" s="5">
        <v>1</v>
      </c>
      <c r="H78" s="6">
        <v>1</v>
      </c>
      <c r="I78" s="7">
        <v>1</v>
      </c>
      <c r="J78" s="8">
        <v>1</v>
      </c>
      <c r="K78" s="51">
        <f t="shared" si="11"/>
        <v>10</v>
      </c>
      <c r="L78" s="51">
        <f t="shared" si="12"/>
        <v>10</v>
      </c>
      <c r="M78" s="51">
        <f t="shared" si="13"/>
        <v>10</v>
      </c>
      <c r="N78" s="52">
        <f t="shared" si="14"/>
        <v>30</v>
      </c>
      <c r="O78" s="13">
        <f t="shared" si="15"/>
        <v>1</v>
      </c>
      <c r="P78">
        <f t="shared" si="16"/>
        <v>10.90952380952381</v>
      </c>
      <c r="Q78" s="16">
        <f t="shared" si="17"/>
        <v>1</v>
      </c>
      <c r="R78" s="4">
        <f t="shared" si="18"/>
        <v>9.3612565445026181</v>
      </c>
      <c r="S78" s="13">
        <f t="shared" si="19"/>
        <v>1</v>
      </c>
      <c r="T78">
        <f t="shared" si="20"/>
        <v>11.946745562130179</v>
      </c>
      <c r="U78" s="82">
        <f t="shared" si="21"/>
        <v>57</v>
      </c>
    </row>
    <row r="79" spans="1:21" ht="16.5" thickBot="1" x14ac:dyDescent="0.3">
      <c r="A79">
        <v>75</v>
      </c>
      <c r="B79" s="72"/>
      <c r="C79" s="73"/>
      <c r="D79" s="74"/>
      <c r="E79" s="9">
        <v>1</v>
      </c>
      <c r="F79" s="10">
        <v>1</v>
      </c>
      <c r="G79" s="5">
        <v>1</v>
      </c>
      <c r="H79" s="6">
        <v>1</v>
      </c>
      <c r="I79" s="7">
        <v>1</v>
      </c>
      <c r="J79" s="8">
        <v>1</v>
      </c>
      <c r="K79" s="51">
        <f t="shared" si="11"/>
        <v>10</v>
      </c>
      <c r="L79" s="51">
        <f t="shared" si="12"/>
        <v>10</v>
      </c>
      <c r="M79" s="51">
        <f t="shared" si="13"/>
        <v>10</v>
      </c>
      <c r="N79" s="52">
        <f t="shared" si="14"/>
        <v>30</v>
      </c>
      <c r="O79" s="13">
        <f t="shared" si="15"/>
        <v>1</v>
      </c>
      <c r="P79">
        <f t="shared" si="16"/>
        <v>10.90952380952381</v>
      </c>
      <c r="Q79" s="16">
        <f t="shared" si="17"/>
        <v>1</v>
      </c>
      <c r="R79" s="4">
        <f t="shared" si="18"/>
        <v>9.3612565445026181</v>
      </c>
      <c r="S79" s="13">
        <f t="shared" si="19"/>
        <v>1</v>
      </c>
      <c r="T79">
        <f t="shared" si="20"/>
        <v>11.946745562130179</v>
      </c>
      <c r="U79" s="82">
        <f t="shared" si="21"/>
        <v>57</v>
      </c>
    </row>
    <row r="80" spans="1:21" ht="16.5" thickBot="1" x14ac:dyDescent="0.3">
      <c r="A80">
        <v>76</v>
      </c>
      <c r="B80" s="75"/>
      <c r="C80" s="76"/>
      <c r="D80" s="77"/>
      <c r="E80" s="9">
        <v>1</v>
      </c>
      <c r="F80" s="10">
        <v>1</v>
      </c>
      <c r="G80" s="5">
        <v>1</v>
      </c>
      <c r="H80" s="6">
        <v>1</v>
      </c>
      <c r="I80" s="7">
        <v>1</v>
      </c>
      <c r="J80" s="8">
        <v>1</v>
      </c>
      <c r="K80" s="51">
        <f t="shared" si="11"/>
        <v>10</v>
      </c>
      <c r="L80" s="51">
        <f t="shared" si="12"/>
        <v>10</v>
      </c>
      <c r="M80" s="51">
        <f t="shared" si="13"/>
        <v>10</v>
      </c>
      <c r="N80" s="52">
        <f t="shared" si="14"/>
        <v>30</v>
      </c>
      <c r="O80" s="13">
        <f t="shared" si="15"/>
        <v>1</v>
      </c>
      <c r="P80">
        <f t="shared" si="16"/>
        <v>10.90952380952381</v>
      </c>
      <c r="Q80" s="16">
        <f t="shared" si="17"/>
        <v>1</v>
      </c>
      <c r="R80" s="4">
        <f t="shared" si="18"/>
        <v>9.3612565445026181</v>
      </c>
      <c r="S80" s="13">
        <f t="shared" si="19"/>
        <v>1</v>
      </c>
      <c r="T80">
        <f t="shared" si="20"/>
        <v>11.946745562130179</v>
      </c>
      <c r="U80" s="82">
        <f t="shared" si="21"/>
        <v>57</v>
      </c>
    </row>
    <row r="81" spans="1:21" ht="16.5" thickBot="1" x14ac:dyDescent="0.3">
      <c r="A81">
        <v>77</v>
      </c>
      <c r="B81" s="53"/>
      <c r="C81" s="57"/>
      <c r="D81" s="54"/>
      <c r="E81" s="9">
        <v>1</v>
      </c>
      <c r="F81" s="10">
        <v>1</v>
      </c>
      <c r="G81" s="5">
        <v>1</v>
      </c>
      <c r="H81" s="6">
        <v>1</v>
      </c>
      <c r="I81" s="7">
        <v>1</v>
      </c>
      <c r="J81" s="8">
        <v>1</v>
      </c>
      <c r="K81" s="51">
        <f t="shared" si="11"/>
        <v>10</v>
      </c>
      <c r="L81" s="51">
        <f t="shared" si="12"/>
        <v>10</v>
      </c>
      <c r="M81" s="51">
        <f t="shared" si="13"/>
        <v>10</v>
      </c>
      <c r="N81" s="52">
        <f t="shared" si="14"/>
        <v>30</v>
      </c>
      <c r="O81" s="13">
        <f t="shared" si="15"/>
        <v>1</v>
      </c>
      <c r="P81">
        <f t="shared" si="16"/>
        <v>10.90952380952381</v>
      </c>
      <c r="Q81" s="16">
        <f t="shared" si="17"/>
        <v>1</v>
      </c>
      <c r="R81" s="4">
        <f t="shared" si="18"/>
        <v>9.3612565445026181</v>
      </c>
      <c r="S81" s="13">
        <f t="shared" si="19"/>
        <v>1</v>
      </c>
      <c r="T81">
        <f t="shared" si="20"/>
        <v>11.946745562130179</v>
      </c>
      <c r="U81" s="82">
        <f t="shared" si="21"/>
        <v>57</v>
      </c>
    </row>
    <row r="82" spans="1:21" ht="16.5" thickBot="1" x14ac:dyDescent="0.3">
      <c r="A82">
        <v>78</v>
      </c>
      <c r="B82" s="72"/>
      <c r="C82" s="73"/>
      <c r="D82" s="74"/>
      <c r="E82" s="9">
        <v>1</v>
      </c>
      <c r="F82" s="10">
        <v>1</v>
      </c>
      <c r="G82" s="5">
        <v>1</v>
      </c>
      <c r="H82" s="6">
        <v>1</v>
      </c>
      <c r="I82" s="7">
        <v>1</v>
      </c>
      <c r="J82" s="8">
        <v>1</v>
      </c>
      <c r="K82" s="51">
        <f t="shared" si="11"/>
        <v>10</v>
      </c>
      <c r="L82" s="51">
        <f t="shared" si="12"/>
        <v>10</v>
      </c>
      <c r="M82" s="51">
        <f t="shared" si="13"/>
        <v>10</v>
      </c>
      <c r="N82" s="52">
        <f t="shared" si="14"/>
        <v>30</v>
      </c>
      <c r="O82" s="13">
        <f t="shared" si="15"/>
        <v>1</v>
      </c>
      <c r="P82">
        <f t="shared" si="16"/>
        <v>10.90952380952381</v>
      </c>
      <c r="Q82" s="16">
        <f t="shared" si="17"/>
        <v>1</v>
      </c>
      <c r="R82" s="4">
        <f t="shared" si="18"/>
        <v>9.3612565445026181</v>
      </c>
      <c r="S82" s="13">
        <f t="shared" si="19"/>
        <v>1</v>
      </c>
      <c r="T82">
        <f t="shared" si="20"/>
        <v>11.946745562130179</v>
      </c>
      <c r="U82" s="82">
        <f t="shared" si="21"/>
        <v>57</v>
      </c>
    </row>
    <row r="83" spans="1:21" ht="16.5" thickBot="1" x14ac:dyDescent="0.3">
      <c r="A83">
        <v>79</v>
      </c>
      <c r="B83" s="75"/>
      <c r="C83" s="76"/>
      <c r="D83" s="77"/>
      <c r="E83" s="9">
        <v>1</v>
      </c>
      <c r="F83" s="10">
        <v>1</v>
      </c>
      <c r="G83" s="5">
        <v>1</v>
      </c>
      <c r="H83" s="6">
        <v>1</v>
      </c>
      <c r="I83" s="7">
        <v>1</v>
      </c>
      <c r="J83" s="8">
        <v>1</v>
      </c>
      <c r="K83" s="51">
        <f t="shared" si="11"/>
        <v>10</v>
      </c>
      <c r="L83" s="51">
        <f t="shared" si="12"/>
        <v>10</v>
      </c>
      <c r="M83" s="51">
        <f t="shared" si="13"/>
        <v>10</v>
      </c>
      <c r="N83" s="52">
        <f t="shared" si="14"/>
        <v>30</v>
      </c>
      <c r="O83" s="13">
        <f t="shared" si="15"/>
        <v>1</v>
      </c>
      <c r="P83">
        <f t="shared" si="16"/>
        <v>10.90952380952381</v>
      </c>
      <c r="Q83" s="16">
        <f t="shared" si="17"/>
        <v>1</v>
      </c>
      <c r="R83" s="4">
        <f t="shared" si="18"/>
        <v>9.3612565445026181</v>
      </c>
      <c r="S83" s="13">
        <f t="shared" si="19"/>
        <v>1</v>
      </c>
      <c r="T83">
        <f t="shared" si="20"/>
        <v>11.946745562130179</v>
      </c>
      <c r="U83" s="82">
        <f t="shared" si="21"/>
        <v>57</v>
      </c>
    </row>
    <row r="84" spans="1:21" ht="16.5" thickBot="1" x14ac:dyDescent="0.3">
      <c r="A84">
        <v>80</v>
      </c>
      <c r="B84" s="53"/>
      <c r="C84" s="57"/>
      <c r="D84" s="54"/>
      <c r="E84" s="9">
        <v>1</v>
      </c>
      <c r="F84" s="10">
        <v>1</v>
      </c>
      <c r="G84" s="5">
        <v>1</v>
      </c>
      <c r="H84" s="6">
        <v>1</v>
      </c>
      <c r="I84" s="7">
        <v>1</v>
      </c>
      <c r="J84" s="8">
        <v>1</v>
      </c>
      <c r="K84" s="51">
        <f t="shared" si="11"/>
        <v>10</v>
      </c>
      <c r="L84" s="51">
        <f t="shared" si="12"/>
        <v>10</v>
      </c>
      <c r="M84" s="51">
        <f t="shared" si="13"/>
        <v>10</v>
      </c>
      <c r="N84" s="52">
        <f t="shared" si="14"/>
        <v>30</v>
      </c>
      <c r="O84" s="13">
        <f t="shared" si="15"/>
        <v>1</v>
      </c>
      <c r="P84">
        <f t="shared" si="16"/>
        <v>10.90952380952381</v>
      </c>
      <c r="Q84" s="16">
        <f t="shared" si="17"/>
        <v>1</v>
      </c>
      <c r="R84" s="4">
        <f t="shared" si="18"/>
        <v>9.3612565445026181</v>
      </c>
      <c r="S84" s="13">
        <f t="shared" si="19"/>
        <v>1</v>
      </c>
      <c r="T84">
        <f t="shared" si="20"/>
        <v>11.946745562130179</v>
      </c>
      <c r="U84" s="82">
        <f t="shared" si="21"/>
        <v>57</v>
      </c>
    </row>
    <row r="85" spans="1:21" ht="16.5" thickBot="1" x14ac:dyDescent="0.3">
      <c r="A85">
        <v>81</v>
      </c>
      <c r="B85" s="72"/>
      <c r="C85" s="73"/>
      <c r="D85" s="74"/>
      <c r="E85" s="9">
        <v>1</v>
      </c>
      <c r="F85" s="10">
        <v>1</v>
      </c>
      <c r="G85" s="5">
        <v>1</v>
      </c>
      <c r="H85" s="6">
        <v>1</v>
      </c>
      <c r="I85" s="7">
        <v>1</v>
      </c>
      <c r="J85" s="8">
        <v>1</v>
      </c>
      <c r="K85" s="51">
        <f t="shared" si="11"/>
        <v>10</v>
      </c>
      <c r="L85" s="51">
        <f t="shared" si="12"/>
        <v>10</v>
      </c>
      <c r="M85" s="51">
        <f t="shared" si="13"/>
        <v>10</v>
      </c>
      <c r="N85" s="52">
        <f t="shared" si="14"/>
        <v>30</v>
      </c>
      <c r="O85" s="13">
        <f t="shared" si="15"/>
        <v>1</v>
      </c>
      <c r="P85">
        <f t="shared" si="16"/>
        <v>10.90952380952381</v>
      </c>
      <c r="Q85" s="16">
        <f t="shared" si="17"/>
        <v>1</v>
      </c>
      <c r="R85" s="4">
        <f t="shared" si="18"/>
        <v>9.3612565445026181</v>
      </c>
      <c r="S85" s="13">
        <f t="shared" si="19"/>
        <v>1</v>
      </c>
      <c r="T85">
        <f t="shared" si="20"/>
        <v>11.946745562130179</v>
      </c>
      <c r="U85" s="82">
        <f t="shared" si="21"/>
        <v>57</v>
      </c>
    </row>
    <row r="86" spans="1:21" ht="16.5" thickBot="1" x14ac:dyDescent="0.3">
      <c r="A86">
        <v>82</v>
      </c>
      <c r="B86" s="75"/>
      <c r="C86" s="76"/>
      <c r="D86" s="77"/>
      <c r="E86" s="9">
        <v>1</v>
      </c>
      <c r="F86" s="10">
        <v>1</v>
      </c>
      <c r="G86" s="5">
        <v>1</v>
      </c>
      <c r="H86" s="6">
        <v>1</v>
      </c>
      <c r="I86" s="7">
        <v>1</v>
      </c>
      <c r="J86" s="8">
        <v>1</v>
      </c>
      <c r="K86" s="51">
        <f t="shared" si="11"/>
        <v>10</v>
      </c>
      <c r="L86" s="51">
        <f t="shared" si="12"/>
        <v>10</v>
      </c>
      <c r="M86" s="51">
        <f t="shared" si="13"/>
        <v>10</v>
      </c>
      <c r="N86" s="52">
        <f t="shared" si="14"/>
        <v>30</v>
      </c>
      <c r="O86" s="13">
        <f t="shared" si="15"/>
        <v>1</v>
      </c>
      <c r="P86">
        <f t="shared" si="16"/>
        <v>10.90952380952381</v>
      </c>
      <c r="Q86" s="16">
        <f t="shared" si="17"/>
        <v>1</v>
      </c>
      <c r="R86" s="4">
        <f t="shared" si="18"/>
        <v>9.3612565445026181</v>
      </c>
      <c r="S86" s="13">
        <f t="shared" si="19"/>
        <v>1</v>
      </c>
      <c r="T86">
        <f t="shared" si="20"/>
        <v>11.946745562130179</v>
      </c>
      <c r="U86" s="82">
        <f t="shared" si="21"/>
        <v>57</v>
      </c>
    </row>
    <row r="87" spans="1:21" ht="16.5" thickBot="1" x14ac:dyDescent="0.3">
      <c r="A87">
        <v>83</v>
      </c>
      <c r="B87" s="53"/>
      <c r="C87" s="57"/>
      <c r="D87" s="54"/>
      <c r="E87" s="9">
        <v>1</v>
      </c>
      <c r="F87" s="10">
        <v>1</v>
      </c>
      <c r="G87" s="5">
        <v>1</v>
      </c>
      <c r="H87" s="6">
        <v>1</v>
      </c>
      <c r="I87" s="7">
        <v>1</v>
      </c>
      <c r="J87" s="8">
        <v>1</v>
      </c>
      <c r="K87" s="51">
        <f t="shared" si="11"/>
        <v>10</v>
      </c>
      <c r="L87" s="51">
        <f t="shared" si="12"/>
        <v>10</v>
      </c>
      <c r="M87" s="51">
        <f t="shared" si="13"/>
        <v>10</v>
      </c>
      <c r="N87" s="52">
        <f t="shared" si="14"/>
        <v>30</v>
      </c>
      <c r="O87" s="13">
        <f t="shared" si="15"/>
        <v>1</v>
      </c>
      <c r="P87">
        <f t="shared" si="16"/>
        <v>10.90952380952381</v>
      </c>
      <c r="Q87" s="16">
        <f t="shared" si="17"/>
        <v>1</v>
      </c>
      <c r="R87" s="4">
        <f t="shared" si="18"/>
        <v>9.3612565445026181</v>
      </c>
      <c r="S87" s="13">
        <f t="shared" si="19"/>
        <v>1</v>
      </c>
      <c r="T87">
        <f t="shared" si="20"/>
        <v>11.946745562130179</v>
      </c>
      <c r="U87" s="82">
        <f t="shared" si="21"/>
        <v>57</v>
      </c>
    </row>
    <row r="88" spans="1:21" ht="16.5" thickBot="1" x14ac:dyDescent="0.3">
      <c r="A88">
        <v>84</v>
      </c>
      <c r="B88" s="72"/>
      <c r="C88" s="73"/>
      <c r="D88" s="74"/>
      <c r="E88" s="9">
        <v>1</v>
      </c>
      <c r="F88" s="10">
        <v>1</v>
      </c>
      <c r="G88" s="5">
        <v>1</v>
      </c>
      <c r="H88" s="6">
        <v>1</v>
      </c>
      <c r="I88" s="7">
        <v>1</v>
      </c>
      <c r="J88" s="8">
        <v>1</v>
      </c>
      <c r="K88" s="51">
        <f t="shared" si="11"/>
        <v>10</v>
      </c>
      <c r="L88" s="51">
        <f t="shared" si="12"/>
        <v>10</v>
      </c>
      <c r="M88" s="51">
        <f t="shared" si="13"/>
        <v>10</v>
      </c>
      <c r="N88" s="52">
        <f t="shared" si="14"/>
        <v>30</v>
      </c>
      <c r="O88" s="13">
        <f t="shared" si="15"/>
        <v>1</v>
      </c>
      <c r="P88">
        <f t="shared" si="16"/>
        <v>10.90952380952381</v>
      </c>
      <c r="Q88" s="16">
        <f t="shared" si="17"/>
        <v>1</v>
      </c>
      <c r="R88" s="4">
        <f t="shared" si="18"/>
        <v>9.3612565445026181</v>
      </c>
      <c r="S88" s="13">
        <f t="shared" si="19"/>
        <v>1</v>
      </c>
      <c r="T88">
        <f t="shared" si="20"/>
        <v>11.946745562130179</v>
      </c>
      <c r="U88" s="82">
        <f t="shared" si="21"/>
        <v>57</v>
      </c>
    </row>
    <row r="89" spans="1:21" ht="16.5" thickBot="1" x14ac:dyDescent="0.3">
      <c r="A89">
        <v>85</v>
      </c>
      <c r="B89" s="75"/>
      <c r="C89" s="76"/>
      <c r="D89" s="77"/>
      <c r="E89" s="9">
        <v>1</v>
      </c>
      <c r="F89" s="10">
        <v>1</v>
      </c>
      <c r="G89" s="5">
        <v>1</v>
      </c>
      <c r="H89" s="6">
        <v>1</v>
      </c>
      <c r="I89" s="7">
        <v>1</v>
      </c>
      <c r="J89" s="8">
        <v>1</v>
      </c>
      <c r="K89" s="51">
        <f t="shared" si="11"/>
        <v>10</v>
      </c>
      <c r="L89" s="51">
        <f t="shared" si="12"/>
        <v>10</v>
      </c>
      <c r="M89" s="51">
        <f t="shared" si="13"/>
        <v>10</v>
      </c>
      <c r="N89" s="52">
        <f t="shared" si="14"/>
        <v>30</v>
      </c>
      <c r="O89" s="13">
        <f t="shared" si="15"/>
        <v>1</v>
      </c>
      <c r="P89">
        <f t="shared" si="16"/>
        <v>10.90952380952381</v>
      </c>
      <c r="Q89" s="16">
        <f t="shared" si="17"/>
        <v>1</v>
      </c>
      <c r="R89" s="4">
        <f t="shared" si="18"/>
        <v>9.3612565445026181</v>
      </c>
      <c r="S89" s="13">
        <f t="shared" si="19"/>
        <v>1</v>
      </c>
      <c r="T89">
        <f t="shared" si="20"/>
        <v>11.946745562130179</v>
      </c>
      <c r="U89" s="82">
        <f t="shared" si="21"/>
        <v>57</v>
      </c>
    </row>
    <row r="90" spans="1:21" ht="16.5" thickBot="1" x14ac:dyDescent="0.3">
      <c r="A90">
        <v>86</v>
      </c>
      <c r="B90" s="53"/>
      <c r="C90" s="57"/>
      <c r="D90" s="54"/>
      <c r="E90" s="9">
        <v>1</v>
      </c>
      <c r="F90" s="10">
        <v>1</v>
      </c>
      <c r="G90" s="5">
        <v>1</v>
      </c>
      <c r="H90" s="6">
        <v>1</v>
      </c>
      <c r="I90" s="7">
        <v>1</v>
      </c>
      <c r="J90" s="8">
        <v>1</v>
      </c>
      <c r="K90" s="51">
        <f t="shared" si="11"/>
        <v>10</v>
      </c>
      <c r="L90" s="51">
        <f t="shared" si="12"/>
        <v>10</v>
      </c>
      <c r="M90" s="51">
        <f t="shared" si="13"/>
        <v>10</v>
      </c>
      <c r="N90" s="52">
        <f t="shared" si="14"/>
        <v>30</v>
      </c>
      <c r="O90" s="13">
        <f t="shared" si="15"/>
        <v>1</v>
      </c>
      <c r="P90">
        <f t="shared" si="16"/>
        <v>10.90952380952381</v>
      </c>
      <c r="Q90" s="16">
        <f t="shared" si="17"/>
        <v>1</v>
      </c>
      <c r="R90" s="4">
        <f t="shared" si="18"/>
        <v>9.3612565445026181</v>
      </c>
      <c r="S90" s="13">
        <f t="shared" si="19"/>
        <v>1</v>
      </c>
      <c r="T90">
        <f t="shared" si="20"/>
        <v>11.946745562130179</v>
      </c>
      <c r="U90" s="82">
        <f t="shared" si="21"/>
        <v>57</v>
      </c>
    </row>
    <row r="91" spans="1:21" ht="16.5" thickBot="1" x14ac:dyDescent="0.3">
      <c r="A91">
        <v>87</v>
      </c>
      <c r="B91" s="72"/>
      <c r="C91" s="73"/>
      <c r="D91" s="74"/>
      <c r="E91" s="9">
        <v>1</v>
      </c>
      <c r="F91" s="10">
        <v>1</v>
      </c>
      <c r="G91" s="5">
        <v>1</v>
      </c>
      <c r="H91" s="6">
        <v>1</v>
      </c>
      <c r="I91" s="7">
        <v>1</v>
      </c>
      <c r="J91" s="8">
        <v>1</v>
      </c>
      <c r="K91" s="51">
        <f t="shared" si="11"/>
        <v>10</v>
      </c>
      <c r="L91" s="51">
        <f t="shared" si="12"/>
        <v>10</v>
      </c>
      <c r="M91" s="51">
        <f t="shared" si="13"/>
        <v>10</v>
      </c>
      <c r="N91" s="52">
        <f t="shared" si="14"/>
        <v>30</v>
      </c>
      <c r="O91" s="13">
        <f t="shared" si="15"/>
        <v>1</v>
      </c>
      <c r="P91">
        <f t="shared" si="16"/>
        <v>10.90952380952381</v>
      </c>
      <c r="Q91" s="16">
        <f t="shared" si="17"/>
        <v>1</v>
      </c>
      <c r="R91" s="4">
        <f t="shared" si="18"/>
        <v>9.3612565445026181</v>
      </c>
      <c r="S91" s="13">
        <f t="shared" si="19"/>
        <v>1</v>
      </c>
      <c r="T91">
        <f t="shared" si="20"/>
        <v>11.946745562130179</v>
      </c>
      <c r="U91" s="82">
        <f t="shared" si="21"/>
        <v>57</v>
      </c>
    </row>
    <row r="92" spans="1:21" ht="16.5" thickBot="1" x14ac:dyDescent="0.3">
      <c r="A92">
        <v>88</v>
      </c>
      <c r="B92" s="75"/>
      <c r="C92" s="76"/>
      <c r="D92" s="77"/>
      <c r="E92" s="9">
        <v>1</v>
      </c>
      <c r="F92" s="10">
        <v>1</v>
      </c>
      <c r="G92" s="5">
        <v>1</v>
      </c>
      <c r="H92" s="6">
        <v>1</v>
      </c>
      <c r="I92" s="7">
        <v>1</v>
      </c>
      <c r="J92" s="8">
        <v>1</v>
      </c>
      <c r="K92" s="51">
        <f t="shared" si="11"/>
        <v>10</v>
      </c>
      <c r="L92" s="51">
        <f t="shared" si="12"/>
        <v>10</v>
      </c>
      <c r="M92" s="51">
        <f t="shared" si="13"/>
        <v>10</v>
      </c>
      <c r="N92" s="52">
        <f t="shared" si="14"/>
        <v>30</v>
      </c>
      <c r="O92" s="13">
        <f t="shared" si="15"/>
        <v>1</v>
      </c>
      <c r="P92">
        <f t="shared" si="16"/>
        <v>10.90952380952381</v>
      </c>
      <c r="Q92" s="16">
        <f t="shared" si="17"/>
        <v>1</v>
      </c>
      <c r="R92" s="4">
        <f t="shared" si="18"/>
        <v>9.3612565445026181</v>
      </c>
      <c r="S92" s="13">
        <f t="shared" si="19"/>
        <v>1</v>
      </c>
      <c r="T92">
        <f t="shared" si="20"/>
        <v>11.946745562130179</v>
      </c>
      <c r="U92" s="82">
        <f t="shared" si="21"/>
        <v>57</v>
      </c>
    </row>
    <row r="93" spans="1:21" ht="16.5" thickBot="1" x14ac:dyDescent="0.3">
      <c r="A93">
        <v>89</v>
      </c>
      <c r="B93" s="53"/>
      <c r="C93" s="57"/>
      <c r="D93" s="54"/>
      <c r="E93" s="9">
        <v>1</v>
      </c>
      <c r="F93" s="10">
        <v>1</v>
      </c>
      <c r="G93" s="5">
        <v>1</v>
      </c>
      <c r="H93" s="6">
        <v>1</v>
      </c>
      <c r="I93" s="7">
        <v>1</v>
      </c>
      <c r="J93" s="8">
        <v>1</v>
      </c>
      <c r="K93" s="51">
        <f t="shared" si="11"/>
        <v>10</v>
      </c>
      <c r="L93" s="51">
        <f t="shared" si="12"/>
        <v>10</v>
      </c>
      <c r="M93" s="51">
        <f t="shared" si="13"/>
        <v>10</v>
      </c>
      <c r="N93" s="52">
        <f t="shared" si="14"/>
        <v>30</v>
      </c>
      <c r="O93" s="13">
        <f t="shared" si="15"/>
        <v>1</v>
      </c>
      <c r="P93">
        <f t="shared" si="16"/>
        <v>10.90952380952381</v>
      </c>
      <c r="Q93" s="16">
        <f t="shared" si="17"/>
        <v>1</v>
      </c>
      <c r="R93" s="4">
        <f t="shared" si="18"/>
        <v>9.3612565445026181</v>
      </c>
      <c r="S93" s="13">
        <f t="shared" si="19"/>
        <v>1</v>
      </c>
      <c r="T93">
        <f t="shared" si="20"/>
        <v>11.946745562130179</v>
      </c>
      <c r="U93" s="82">
        <f t="shared" si="21"/>
        <v>57</v>
      </c>
    </row>
    <row r="94" spans="1:21" ht="16.5" thickBot="1" x14ac:dyDescent="0.3">
      <c r="A94">
        <v>90</v>
      </c>
      <c r="B94" s="72"/>
      <c r="C94" s="73"/>
      <c r="D94" s="74"/>
      <c r="E94" s="9">
        <v>1</v>
      </c>
      <c r="F94" s="10">
        <v>1</v>
      </c>
      <c r="G94" s="5">
        <v>1</v>
      </c>
      <c r="H94" s="6">
        <v>1</v>
      </c>
      <c r="I94" s="7">
        <v>1</v>
      </c>
      <c r="J94" s="8">
        <v>1</v>
      </c>
      <c r="K94" s="51">
        <f t="shared" si="11"/>
        <v>10</v>
      </c>
      <c r="L94" s="51">
        <f t="shared" si="12"/>
        <v>10</v>
      </c>
      <c r="M94" s="51">
        <f t="shared" si="13"/>
        <v>10</v>
      </c>
      <c r="N94" s="52">
        <f t="shared" si="14"/>
        <v>30</v>
      </c>
      <c r="O94" s="13">
        <f t="shared" si="15"/>
        <v>1</v>
      </c>
      <c r="P94">
        <f t="shared" si="16"/>
        <v>10.90952380952381</v>
      </c>
      <c r="Q94" s="16">
        <f t="shared" si="17"/>
        <v>1</v>
      </c>
      <c r="R94" s="4">
        <f t="shared" si="18"/>
        <v>9.3612565445026181</v>
      </c>
      <c r="S94" s="13">
        <f t="shared" si="19"/>
        <v>1</v>
      </c>
      <c r="T94">
        <f t="shared" si="20"/>
        <v>11.946745562130179</v>
      </c>
      <c r="U94" s="82">
        <f t="shared" si="21"/>
        <v>57</v>
      </c>
    </row>
    <row r="95" spans="1:21" ht="16.5" thickBot="1" x14ac:dyDescent="0.3">
      <c r="A95">
        <v>91</v>
      </c>
      <c r="B95" s="47"/>
      <c r="C95" s="56"/>
      <c r="D95" s="49"/>
      <c r="E95" s="9">
        <v>1</v>
      </c>
      <c r="F95" s="10">
        <v>1</v>
      </c>
      <c r="G95" s="5">
        <v>1</v>
      </c>
      <c r="H95" s="6">
        <v>1</v>
      </c>
      <c r="I95" s="7">
        <v>1</v>
      </c>
      <c r="J95" s="8">
        <v>1</v>
      </c>
      <c r="K95" s="51">
        <f t="shared" si="11"/>
        <v>10</v>
      </c>
      <c r="L95" s="51">
        <f t="shared" si="12"/>
        <v>10</v>
      </c>
      <c r="M95" s="51">
        <f t="shared" si="13"/>
        <v>10</v>
      </c>
      <c r="N95" s="52">
        <f t="shared" si="14"/>
        <v>30</v>
      </c>
      <c r="O95" s="13">
        <f t="shared" si="15"/>
        <v>1</v>
      </c>
      <c r="P95">
        <f t="shared" si="16"/>
        <v>10.90952380952381</v>
      </c>
      <c r="Q95" s="16">
        <f t="shared" si="17"/>
        <v>1</v>
      </c>
      <c r="R95" s="4">
        <f t="shared" si="18"/>
        <v>9.3612565445026181</v>
      </c>
      <c r="S95" s="13">
        <f t="shared" si="19"/>
        <v>1</v>
      </c>
      <c r="T95">
        <f t="shared" si="20"/>
        <v>11.946745562130179</v>
      </c>
      <c r="U95" s="82">
        <f t="shared" si="21"/>
        <v>57</v>
      </c>
    </row>
    <row r="96" spans="1:21" ht="16.5" thickBot="1" x14ac:dyDescent="0.3">
      <c r="A96">
        <v>92</v>
      </c>
      <c r="B96" s="47"/>
      <c r="C96" s="56"/>
      <c r="D96" s="49"/>
      <c r="E96" s="9">
        <v>1</v>
      </c>
      <c r="F96" s="10">
        <v>1</v>
      </c>
      <c r="G96" s="5">
        <v>1</v>
      </c>
      <c r="H96" s="6">
        <v>1</v>
      </c>
      <c r="I96" s="7">
        <v>1</v>
      </c>
      <c r="J96" s="8">
        <v>1</v>
      </c>
      <c r="K96" s="51">
        <f t="shared" si="11"/>
        <v>10</v>
      </c>
      <c r="L96" s="51">
        <f t="shared" si="12"/>
        <v>10</v>
      </c>
      <c r="M96" s="51">
        <f t="shared" si="13"/>
        <v>10</v>
      </c>
      <c r="N96" s="52">
        <f t="shared" si="14"/>
        <v>30</v>
      </c>
      <c r="O96" s="13">
        <f t="shared" si="15"/>
        <v>1</v>
      </c>
      <c r="P96">
        <f t="shared" si="16"/>
        <v>10.90952380952381</v>
      </c>
      <c r="Q96" s="16">
        <f t="shared" si="17"/>
        <v>1</v>
      </c>
      <c r="R96" s="4">
        <f t="shared" si="18"/>
        <v>9.3612565445026181</v>
      </c>
      <c r="S96" s="13">
        <f t="shared" si="19"/>
        <v>1</v>
      </c>
      <c r="T96">
        <f t="shared" si="20"/>
        <v>11.946745562130179</v>
      </c>
      <c r="U96" s="82">
        <f t="shared" si="21"/>
        <v>57</v>
      </c>
    </row>
    <row r="97" spans="1:21" ht="16.5" thickBot="1" x14ac:dyDescent="0.3">
      <c r="A97">
        <v>93</v>
      </c>
      <c r="B97" s="53"/>
      <c r="C97" s="57"/>
      <c r="D97" s="54"/>
      <c r="E97" s="9">
        <v>1</v>
      </c>
      <c r="F97" s="10">
        <v>1</v>
      </c>
      <c r="G97" s="5">
        <v>1</v>
      </c>
      <c r="H97" s="6">
        <v>1</v>
      </c>
      <c r="I97" s="7">
        <v>1</v>
      </c>
      <c r="J97" s="8">
        <v>1</v>
      </c>
      <c r="K97" s="51">
        <f t="shared" si="11"/>
        <v>10</v>
      </c>
      <c r="L97" s="51">
        <f t="shared" si="12"/>
        <v>10</v>
      </c>
      <c r="M97" s="51">
        <f t="shared" si="13"/>
        <v>10</v>
      </c>
      <c r="N97" s="52">
        <f t="shared" si="14"/>
        <v>30</v>
      </c>
      <c r="O97" s="13">
        <f t="shared" si="15"/>
        <v>1</v>
      </c>
      <c r="P97">
        <f t="shared" si="16"/>
        <v>10.90952380952381</v>
      </c>
      <c r="Q97" s="16">
        <f t="shared" si="17"/>
        <v>1</v>
      </c>
      <c r="R97" s="4">
        <f t="shared" si="18"/>
        <v>9.3612565445026181</v>
      </c>
      <c r="S97" s="13">
        <f t="shared" si="19"/>
        <v>1</v>
      </c>
      <c r="T97">
        <f t="shared" si="20"/>
        <v>11.946745562130179</v>
      </c>
      <c r="U97" s="82">
        <f t="shared" si="21"/>
        <v>57</v>
      </c>
    </row>
    <row r="98" spans="1:21" ht="16.5" thickBot="1" x14ac:dyDescent="0.3">
      <c r="A98">
        <v>94</v>
      </c>
      <c r="B98" s="48"/>
      <c r="C98" s="58"/>
      <c r="D98" s="50"/>
      <c r="E98" s="9">
        <v>1</v>
      </c>
      <c r="F98" s="10">
        <v>1</v>
      </c>
      <c r="G98" s="5">
        <v>1</v>
      </c>
      <c r="H98" s="6">
        <v>1</v>
      </c>
      <c r="I98" s="7">
        <v>1</v>
      </c>
      <c r="J98" s="8">
        <v>1</v>
      </c>
      <c r="K98" s="51">
        <f t="shared" si="11"/>
        <v>10</v>
      </c>
      <c r="L98" s="51">
        <f t="shared" si="12"/>
        <v>10</v>
      </c>
      <c r="M98" s="51">
        <f t="shared" si="13"/>
        <v>10</v>
      </c>
      <c r="N98" s="52">
        <f t="shared" si="14"/>
        <v>30</v>
      </c>
      <c r="O98" s="13">
        <f t="shared" si="15"/>
        <v>1</v>
      </c>
      <c r="P98">
        <f t="shared" si="16"/>
        <v>10.90952380952381</v>
      </c>
      <c r="Q98" s="16">
        <f t="shared" si="17"/>
        <v>1</v>
      </c>
      <c r="R98" s="4">
        <f t="shared" si="18"/>
        <v>9.3612565445026181</v>
      </c>
      <c r="S98" s="13">
        <f t="shared" si="19"/>
        <v>1</v>
      </c>
      <c r="T98">
        <f t="shared" si="20"/>
        <v>11.946745562130179</v>
      </c>
      <c r="U98" s="82">
        <f t="shared" si="21"/>
        <v>57</v>
      </c>
    </row>
    <row r="99" spans="1:21" ht="16.5" thickBot="1" x14ac:dyDescent="0.3">
      <c r="A99">
        <v>95</v>
      </c>
      <c r="B99" s="53"/>
      <c r="C99" s="57"/>
      <c r="D99" s="54"/>
      <c r="E99" s="9">
        <v>1</v>
      </c>
      <c r="F99" s="10">
        <v>1</v>
      </c>
      <c r="G99" s="5">
        <v>1</v>
      </c>
      <c r="H99" s="6">
        <v>1</v>
      </c>
      <c r="I99" s="7">
        <v>1</v>
      </c>
      <c r="J99" s="8">
        <v>1</v>
      </c>
      <c r="K99" s="51">
        <f t="shared" si="11"/>
        <v>10</v>
      </c>
      <c r="L99" s="51">
        <f t="shared" si="12"/>
        <v>10</v>
      </c>
      <c r="M99" s="51">
        <f t="shared" si="13"/>
        <v>10</v>
      </c>
      <c r="N99" s="52">
        <f t="shared" si="14"/>
        <v>30</v>
      </c>
      <c r="O99" s="13">
        <f t="shared" si="15"/>
        <v>1</v>
      </c>
      <c r="P99">
        <f t="shared" si="16"/>
        <v>10.90952380952381</v>
      </c>
      <c r="Q99" s="16">
        <f t="shared" si="17"/>
        <v>1</v>
      </c>
      <c r="R99" s="4">
        <f t="shared" si="18"/>
        <v>9.3612565445026181</v>
      </c>
      <c r="S99" s="13">
        <f t="shared" si="19"/>
        <v>1</v>
      </c>
      <c r="T99">
        <f t="shared" si="20"/>
        <v>11.946745562130179</v>
      </c>
      <c r="U99" s="82">
        <f t="shared" si="21"/>
        <v>57</v>
      </c>
    </row>
    <row r="100" spans="1:21" ht="16.5" thickBot="1" x14ac:dyDescent="0.3">
      <c r="A100">
        <v>96</v>
      </c>
      <c r="B100" s="72"/>
      <c r="C100" s="73"/>
      <c r="D100" s="74"/>
      <c r="E100" s="9">
        <v>1</v>
      </c>
      <c r="F100" s="10">
        <v>1</v>
      </c>
      <c r="G100" s="5">
        <v>1</v>
      </c>
      <c r="H100" s="6">
        <v>1</v>
      </c>
      <c r="I100" s="7">
        <v>1</v>
      </c>
      <c r="J100" s="8">
        <v>1</v>
      </c>
      <c r="K100" s="51">
        <f t="shared" si="11"/>
        <v>10</v>
      </c>
      <c r="L100" s="51">
        <f t="shared" si="12"/>
        <v>10</v>
      </c>
      <c r="M100" s="51">
        <f t="shared" si="13"/>
        <v>10</v>
      </c>
      <c r="N100" s="52">
        <f t="shared" si="14"/>
        <v>30</v>
      </c>
      <c r="O100" s="13">
        <f t="shared" si="15"/>
        <v>1</v>
      </c>
      <c r="P100">
        <f t="shared" si="16"/>
        <v>10.90952380952381</v>
      </c>
      <c r="Q100" s="16">
        <f t="shared" si="17"/>
        <v>1</v>
      </c>
      <c r="R100" s="4">
        <f t="shared" si="18"/>
        <v>9.3612565445026181</v>
      </c>
      <c r="S100" s="13">
        <f t="shared" si="19"/>
        <v>1</v>
      </c>
      <c r="T100">
        <f t="shared" si="20"/>
        <v>11.946745562130179</v>
      </c>
      <c r="U100" s="82">
        <f t="shared" si="21"/>
        <v>57</v>
      </c>
    </row>
    <row r="101" spans="1:21" ht="16.5" thickBot="1" x14ac:dyDescent="0.3">
      <c r="A101">
        <v>97</v>
      </c>
      <c r="B101" s="75"/>
      <c r="C101" s="76"/>
      <c r="D101" s="77"/>
      <c r="E101" s="9">
        <v>1</v>
      </c>
      <c r="F101" s="10">
        <v>1</v>
      </c>
      <c r="G101" s="5">
        <v>1</v>
      </c>
      <c r="H101" s="6">
        <v>1</v>
      </c>
      <c r="I101" s="7">
        <v>1</v>
      </c>
      <c r="J101" s="8">
        <v>1</v>
      </c>
      <c r="K101" s="51">
        <f t="shared" si="11"/>
        <v>10</v>
      </c>
      <c r="L101" s="51">
        <f t="shared" si="12"/>
        <v>10</v>
      </c>
      <c r="M101" s="51">
        <f t="shared" si="13"/>
        <v>10</v>
      </c>
      <c r="N101" s="52">
        <f t="shared" si="14"/>
        <v>30</v>
      </c>
      <c r="O101" s="13">
        <f t="shared" si="15"/>
        <v>1</v>
      </c>
      <c r="P101">
        <f t="shared" si="16"/>
        <v>10.90952380952381</v>
      </c>
      <c r="Q101" s="16">
        <f t="shared" si="17"/>
        <v>1</v>
      </c>
      <c r="R101" s="4">
        <f t="shared" si="18"/>
        <v>9.3612565445026181</v>
      </c>
      <c r="S101" s="13">
        <f t="shared" si="19"/>
        <v>1</v>
      </c>
      <c r="T101">
        <f t="shared" si="20"/>
        <v>11.946745562130179</v>
      </c>
      <c r="U101" s="82">
        <f t="shared" si="21"/>
        <v>57</v>
      </c>
    </row>
    <row r="102" spans="1:21" ht="16.5" thickBot="1" x14ac:dyDescent="0.3">
      <c r="A102">
        <v>98</v>
      </c>
      <c r="B102" s="53"/>
      <c r="C102" s="57"/>
      <c r="D102" s="54"/>
      <c r="E102" s="9">
        <v>1</v>
      </c>
      <c r="F102" s="10">
        <v>1</v>
      </c>
      <c r="G102" s="5">
        <v>1</v>
      </c>
      <c r="H102" s="6">
        <v>1</v>
      </c>
      <c r="I102" s="7">
        <v>1</v>
      </c>
      <c r="J102" s="8">
        <v>1</v>
      </c>
      <c r="K102" s="51">
        <f t="shared" si="11"/>
        <v>10</v>
      </c>
      <c r="L102" s="51">
        <f t="shared" si="12"/>
        <v>10</v>
      </c>
      <c r="M102" s="51">
        <f t="shared" si="13"/>
        <v>10</v>
      </c>
      <c r="N102" s="52">
        <f t="shared" si="14"/>
        <v>30</v>
      </c>
      <c r="O102" s="13">
        <f t="shared" si="15"/>
        <v>1</v>
      </c>
      <c r="P102">
        <f t="shared" si="16"/>
        <v>10.90952380952381</v>
      </c>
      <c r="Q102" s="16">
        <f t="shared" si="17"/>
        <v>1</v>
      </c>
      <c r="R102" s="4">
        <f t="shared" si="18"/>
        <v>9.3612565445026181</v>
      </c>
      <c r="S102" s="13">
        <f t="shared" si="19"/>
        <v>1</v>
      </c>
      <c r="T102">
        <f t="shared" si="20"/>
        <v>11.946745562130179</v>
      </c>
      <c r="U102" s="82">
        <f t="shared" si="21"/>
        <v>57</v>
      </c>
    </row>
    <row r="103" spans="1:21" ht="16.5" thickBot="1" x14ac:dyDescent="0.3">
      <c r="A103">
        <v>99</v>
      </c>
      <c r="B103" s="72"/>
      <c r="C103" s="73"/>
      <c r="D103" s="74"/>
      <c r="E103" s="9">
        <v>1</v>
      </c>
      <c r="F103" s="10">
        <v>1</v>
      </c>
      <c r="G103" s="5">
        <v>1</v>
      </c>
      <c r="H103" s="6">
        <v>1</v>
      </c>
      <c r="I103" s="7">
        <v>1</v>
      </c>
      <c r="J103" s="8">
        <v>1</v>
      </c>
      <c r="K103" s="51">
        <f t="shared" si="11"/>
        <v>10</v>
      </c>
      <c r="L103" s="51">
        <f t="shared" si="12"/>
        <v>10</v>
      </c>
      <c r="M103" s="51">
        <f t="shared" si="13"/>
        <v>10</v>
      </c>
      <c r="N103" s="52">
        <f t="shared" si="14"/>
        <v>30</v>
      </c>
      <c r="O103" s="13">
        <f t="shared" si="15"/>
        <v>1</v>
      </c>
      <c r="P103">
        <f t="shared" si="16"/>
        <v>10.90952380952381</v>
      </c>
      <c r="Q103" s="16">
        <f t="shared" si="17"/>
        <v>1</v>
      </c>
      <c r="R103" s="4">
        <f t="shared" si="18"/>
        <v>9.3612565445026181</v>
      </c>
      <c r="S103" s="13">
        <f t="shared" si="19"/>
        <v>1</v>
      </c>
      <c r="T103">
        <f t="shared" si="20"/>
        <v>11.946745562130179</v>
      </c>
      <c r="U103" s="82">
        <f t="shared" si="21"/>
        <v>57</v>
      </c>
    </row>
    <row r="104" spans="1:21" ht="15.75" x14ac:dyDescent="0.25">
      <c r="A104">
        <v>100</v>
      </c>
      <c r="B104" s="78"/>
      <c r="C104" s="79"/>
      <c r="D104" s="80"/>
      <c r="E104" s="9">
        <v>1</v>
      </c>
      <c r="F104" s="10">
        <v>1</v>
      </c>
      <c r="G104" s="5">
        <v>1</v>
      </c>
      <c r="H104" s="6">
        <v>1</v>
      </c>
      <c r="I104" s="7">
        <v>1</v>
      </c>
      <c r="J104" s="8">
        <v>1</v>
      </c>
      <c r="K104" s="51">
        <f t="shared" si="11"/>
        <v>10</v>
      </c>
      <c r="L104" s="51">
        <f t="shared" si="12"/>
        <v>10</v>
      </c>
      <c r="M104" s="51">
        <f t="shared" si="13"/>
        <v>10</v>
      </c>
      <c r="N104" s="52">
        <f t="shared" si="14"/>
        <v>30</v>
      </c>
      <c r="O104" s="13">
        <f t="shared" si="15"/>
        <v>1</v>
      </c>
      <c r="P104">
        <f t="shared" si="16"/>
        <v>10.90952380952381</v>
      </c>
      <c r="Q104" s="16">
        <f t="shared" si="17"/>
        <v>1</v>
      </c>
      <c r="R104" s="4">
        <f t="shared" si="18"/>
        <v>9.3612565445026181</v>
      </c>
      <c r="S104" s="13">
        <f t="shared" si="19"/>
        <v>1</v>
      </c>
      <c r="T104">
        <f t="shared" si="20"/>
        <v>11.946745562130179</v>
      </c>
      <c r="U104" s="82">
        <f t="shared" si="21"/>
        <v>57</v>
      </c>
    </row>
  </sheetData>
  <protectedRanges>
    <protectedRange sqref="B43:C43" name="Oblast1"/>
    <protectedRange sqref="B95:D98 B20:D41 B42:C42 D42:D43 B44:D46" name="Oblast1_1"/>
    <protectedRange sqref="C19" name="Oblast1_2"/>
    <protectedRange sqref="B5:D17 C18 D18:D19 B18:B19" name="Oblast1_1_1"/>
  </protectedRanges>
  <mergeCells count="8">
    <mergeCell ref="U3:U4"/>
    <mergeCell ref="A1:N1"/>
    <mergeCell ref="O3:P3"/>
    <mergeCell ref="Q3:R3"/>
    <mergeCell ref="S3:T3"/>
    <mergeCell ref="E3:F3"/>
    <mergeCell ref="G3:H3"/>
    <mergeCell ref="I3:J3"/>
  </mergeCells>
  <pageMargins left="0.70866141732283472" right="0.70866141732283472" top="0.78740157480314965" bottom="0.78740157480314965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104"/>
  <sheetViews>
    <sheetView workbookViewId="0">
      <pane xSplit="1" ySplit="4" topLeftCell="B11" activePane="bottomRight" state="frozen"/>
      <selection pane="topRight" activeCell="B1" sqref="B1"/>
      <selection pane="bottomLeft" activeCell="A5" sqref="A5"/>
      <selection pane="bottomRight" activeCell="X17" sqref="X17"/>
    </sheetView>
  </sheetViews>
  <sheetFormatPr defaultRowHeight="15" x14ac:dyDescent="0.25"/>
  <cols>
    <col min="1" max="1" width="6" customWidth="1"/>
    <col min="2" max="2" width="6" style="2" customWidth="1"/>
    <col min="3" max="3" width="21.7109375" customWidth="1"/>
    <col min="4" max="4" width="21.140625" customWidth="1"/>
    <col min="5" max="10" width="6.42578125" style="2" customWidth="1"/>
    <col min="11" max="13" width="6.7109375" customWidth="1"/>
    <col min="14" max="14" width="8.42578125" customWidth="1"/>
    <col min="15" max="15" width="9.5703125" customWidth="1"/>
    <col min="17" max="17" width="9.7109375" customWidth="1"/>
    <col min="19" max="19" width="10" customWidth="1"/>
    <col min="21" max="21" width="12" customWidth="1"/>
  </cols>
  <sheetData>
    <row r="1" spans="1:21" ht="28.5" customHeight="1" x14ac:dyDescent="0.25">
      <c r="A1" s="119" t="s">
        <v>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21" t="s">
        <v>139</v>
      </c>
      <c r="Q1" s="121" t="s">
        <v>139</v>
      </c>
      <c r="S1" s="121" t="s">
        <v>139</v>
      </c>
    </row>
    <row r="2" spans="1:21" x14ac:dyDescent="0.25">
      <c r="B2" s="11"/>
      <c r="C2" s="12"/>
      <c r="D2" s="12"/>
      <c r="E2" s="11">
        <v>210</v>
      </c>
      <c r="F2" s="14">
        <f>MAX(O5:O104)</f>
        <v>12.034383954154729</v>
      </c>
      <c r="G2" s="11">
        <v>200</v>
      </c>
      <c r="H2" s="14">
        <f>MAX(Q5:Q104)</f>
        <v>12.163050624589085</v>
      </c>
      <c r="I2" s="11">
        <v>200</v>
      </c>
      <c r="J2" s="14">
        <f>MAX(S5:S104)</f>
        <v>8.8490770901194349</v>
      </c>
      <c r="O2" s="14">
        <f>MAX(O5:O104)</f>
        <v>12.034383954154729</v>
      </c>
      <c r="Q2" s="14">
        <f>MAX(Q5:Q104)</f>
        <v>12.163050624589085</v>
      </c>
      <c r="S2" s="14">
        <f>MAX(S5:S104)</f>
        <v>8.8490770901194349</v>
      </c>
    </row>
    <row r="3" spans="1:21" x14ac:dyDescent="0.25">
      <c r="E3" s="110" t="s">
        <v>22</v>
      </c>
      <c r="F3" s="110"/>
      <c r="G3" s="111" t="s">
        <v>135</v>
      </c>
      <c r="H3" s="111"/>
      <c r="I3" s="113" t="s">
        <v>136</v>
      </c>
      <c r="J3" s="113"/>
      <c r="K3" s="2">
        <v>1</v>
      </c>
      <c r="L3" s="2">
        <v>2</v>
      </c>
      <c r="M3" s="2">
        <v>3</v>
      </c>
      <c r="O3" s="110">
        <v>1</v>
      </c>
      <c r="P3" s="110"/>
      <c r="Q3" s="111">
        <v>2</v>
      </c>
      <c r="R3" s="111"/>
      <c r="S3" s="112">
        <v>3</v>
      </c>
      <c r="T3" s="112"/>
      <c r="U3" s="109" t="s">
        <v>16</v>
      </c>
    </row>
    <row r="4" spans="1:21" ht="15.75" thickBot="1" x14ac:dyDescent="0.3">
      <c r="A4" s="1" t="s">
        <v>0</v>
      </c>
      <c r="B4" s="2" t="s">
        <v>1</v>
      </c>
      <c r="C4" t="s">
        <v>2</v>
      </c>
      <c r="D4" t="s">
        <v>3</v>
      </c>
      <c r="E4" s="2" t="s">
        <v>4</v>
      </c>
      <c r="F4" s="2" t="s">
        <v>5</v>
      </c>
      <c r="G4" s="2" t="s">
        <v>4</v>
      </c>
      <c r="H4" s="2" t="s">
        <v>5</v>
      </c>
      <c r="I4" s="2" t="s">
        <v>4</v>
      </c>
      <c r="J4" s="2" t="s">
        <v>5</v>
      </c>
      <c r="K4" s="2" t="s">
        <v>7</v>
      </c>
      <c r="L4" s="2" t="s">
        <v>7</v>
      </c>
      <c r="M4" s="2" t="s">
        <v>7</v>
      </c>
      <c r="N4" t="s">
        <v>6</v>
      </c>
      <c r="O4" s="15" t="s">
        <v>8</v>
      </c>
      <c r="P4" s="2" t="s">
        <v>9</v>
      </c>
      <c r="Q4" s="15" t="s">
        <v>8</v>
      </c>
      <c r="R4" s="2" t="s">
        <v>9</v>
      </c>
      <c r="S4" s="15" t="s">
        <v>8</v>
      </c>
      <c r="T4" s="2" t="s">
        <v>9</v>
      </c>
      <c r="U4" s="109"/>
    </row>
    <row r="5" spans="1:21" ht="16.5" thickBot="1" x14ac:dyDescent="0.3">
      <c r="A5">
        <v>1</v>
      </c>
      <c r="B5" s="47">
        <v>1</v>
      </c>
      <c r="C5" s="56" t="s">
        <v>28</v>
      </c>
      <c r="D5" s="49"/>
      <c r="E5" s="9">
        <v>210</v>
      </c>
      <c r="F5" s="10">
        <v>28.61</v>
      </c>
      <c r="G5" s="5">
        <v>191</v>
      </c>
      <c r="H5" s="6">
        <v>18.559999999999999</v>
      </c>
      <c r="I5" s="7">
        <v>186</v>
      </c>
      <c r="J5" s="8">
        <v>22.07</v>
      </c>
      <c r="K5" s="51">
        <f>SUM(O5*10)</f>
        <v>73.400908773156232</v>
      </c>
      <c r="L5" s="51">
        <f>SUM(Q5*10)</f>
        <v>102.9094827586207</v>
      </c>
      <c r="M5" s="51">
        <f>SUM(S5*10)</f>
        <v>84.277299501585858</v>
      </c>
      <c r="N5" s="52">
        <f>SUM(K5+L5+M5)</f>
        <v>260.58769103336277</v>
      </c>
      <c r="O5" s="13">
        <f>SUM(E5/F5)</f>
        <v>7.3400908773156237</v>
      </c>
      <c r="P5">
        <f>SUM(O5*100/$F$2)</f>
        <v>60.992659909122672</v>
      </c>
      <c r="Q5" s="83">
        <f>SUM(G5/H5)</f>
        <v>10.290948275862069</v>
      </c>
      <c r="R5" s="4">
        <f>SUM(Q5*100/$H$2)</f>
        <v>84.60828285181735</v>
      </c>
      <c r="S5" s="13">
        <f>SUM(I5/J5)</f>
        <v>8.4277299501585858</v>
      </c>
      <c r="T5">
        <f>SUM(S5*100/$J$2)</f>
        <v>95.238518823264513</v>
      </c>
      <c r="U5" s="82">
        <f>(RANK(N5,$N$5:$N$104))</f>
        <v>6</v>
      </c>
    </row>
    <row r="6" spans="1:21" ht="16.5" thickBot="1" x14ac:dyDescent="0.3">
      <c r="A6">
        <v>2</v>
      </c>
      <c r="B6" s="47">
        <v>2</v>
      </c>
      <c r="C6" s="56" t="s">
        <v>34</v>
      </c>
      <c r="D6" s="49"/>
      <c r="E6" s="9">
        <v>210</v>
      </c>
      <c r="F6" s="10">
        <v>18.21</v>
      </c>
      <c r="G6" s="5">
        <v>192</v>
      </c>
      <c r="H6" s="6">
        <v>16.95</v>
      </c>
      <c r="I6" s="7">
        <v>166</v>
      </c>
      <c r="J6" s="8">
        <v>20.47</v>
      </c>
      <c r="K6" s="51">
        <f t="shared" ref="K6:K69" si="0">SUM(O6*10)</f>
        <v>115.32125205930808</v>
      </c>
      <c r="L6" s="51">
        <f t="shared" ref="L6:L69" si="1">SUM(Q6*10)</f>
        <v>113.27433628318585</v>
      </c>
      <c r="M6" s="51">
        <f t="shared" ref="M6:M69" si="2">SUM(S6*10)</f>
        <v>81.094284318514909</v>
      </c>
      <c r="N6" s="52">
        <f t="shared" ref="N6:N69" si="3">SUM(K6+L6+M6)</f>
        <v>309.68987266100885</v>
      </c>
      <c r="O6" s="13">
        <f t="shared" ref="O6:O69" si="4">SUM(E6/F6)</f>
        <v>11.532125205930807</v>
      </c>
      <c r="P6">
        <f t="shared" ref="P6:P69" si="5">SUM(O6*100/$F$2)</f>
        <v>95.826468973091693</v>
      </c>
      <c r="Q6" s="83">
        <f t="shared" ref="Q6:Q69" si="6">SUM(G6/H6)</f>
        <v>11.327433628318584</v>
      </c>
      <c r="R6" s="4">
        <f t="shared" ref="R6:R69" si="7">SUM(Q6*100/$H$2)</f>
        <v>93.129873236067937</v>
      </c>
      <c r="S6" s="13">
        <f t="shared" ref="S6:S69" si="8">SUM(I6/J6)</f>
        <v>8.1094284318514909</v>
      </c>
      <c r="T6">
        <f t="shared" ref="T6:T69" si="9">SUM(S6*100/$J$2)</f>
        <v>91.641516389389238</v>
      </c>
      <c r="U6" s="82">
        <f t="shared" ref="U6:U69" si="10">(RANK(N6,$N$5:$N$104))</f>
        <v>2</v>
      </c>
    </row>
    <row r="7" spans="1:21" ht="16.5" thickBot="1" x14ac:dyDescent="0.3">
      <c r="A7">
        <v>3</v>
      </c>
      <c r="B7" s="53">
        <v>3</v>
      </c>
      <c r="C7" s="57" t="s">
        <v>35</v>
      </c>
      <c r="D7" s="54"/>
      <c r="E7" s="9">
        <v>210</v>
      </c>
      <c r="F7" s="10">
        <v>26.9</v>
      </c>
      <c r="G7" s="5">
        <v>185</v>
      </c>
      <c r="H7" s="6">
        <v>15.21</v>
      </c>
      <c r="I7" s="7">
        <v>88</v>
      </c>
      <c r="J7" s="8">
        <v>14.38</v>
      </c>
      <c r="K7" s="51">
        <f t="shared" si="0"/>
        <v>78.066914498141273</v>
      </c>
      <c r="L7" s="51">
        <f t="shared" si="1"/>
        <v>121.63050624589084</v>
      </c>
      <c r="M7" s="51">
        <f t="shared" si="2"/>
        <v>61.196105702364392</v>
      </c>
      <c r="N7" s="52">
        <f t="shared" si="3"/>
        <v>260.89352644639649</v>
      </c>
      <c r="O7" s="13">
        <f t="shared" si="4"/>
        <v>7.8066914498141271</v>
      </c>
      <c r="P7">
        <f t="shared" si="5"/>
        <v>64.869888475836433</v>
      </c>
      <c r="Q7" s="83">
        <f t="shared" si="6"/>
        <v>12.163050624589085</v>
      </c>
      <c r="R7" s="4">
        <f t="shared" si="7"/>
        <v>100</v>
      </c>
      <c r="S7" s="13">
        <f t="shared" si="8"/>
        <v>6.1196105702364392</v>
      </c>
      <c r="T7">
        <f t="shared" si="9"/>
        <v>69.155353805984788</v>
      </c>
      <c r="U7" s="82">
        <f t="shared" si="10"/>
        <v>5</v>
      </c>
    </row>
    <row r="8" spans="1:21" ht="16.5" thickBot="1" x14ac:dyDescent="0.3">
      <c r="A8">
        <v>4</v>
      </c>
      <c r="B8" s="48">
        <v>4</v>
      </c>
      <c r="C8" s="58" t="s">
        <v>36</v>
      </c>
      <c r="D8" s="50"/>
      <c r="E8" s="9">
        <v>210</v>
      </c>
      <c r="F8" s="10">
        <v>53.59</v>
      </c>
      <c r="G8" s="5">
        <v>181</v>
      </c>
      <c r="H8" s="6">
        <v>32.909999999999997</v>
      </c>
      <c r="I8" s="7">
        <v>149</v>
      </c>
      <c r="J8" s="8">
        <v>28.18</v>
      </c>
      <c r="K8" s="51">
        <f t="shared" si="0"/>
        <v>39.186415376002984</v>
      </c>
      <c r="L8" s="51">
        <f t="shared" si="1"/>
        <v>54.998480704952904</v>
      </c>
      <c r="M8" s="51">
        <f t="shared" si="2"/>
        <v>52.874378992193051</v>
      </c>
      <c r="N8" s="52">
        <f t="shared" si="3"/>
        <v>147.05927507314894</v>
      </c>
      <c r="O8" s="13">
        <f t="shared" si="4"/>
        <v>3.9186415376002981</v>
      </c>
      <c r="P8">
        <f t="shared" si="5"/>
        <v>32.562045157678668</v>
      </c>
      <c r="Q8" s="83">
        <f t="shared" si="6"/>
        <v>5.4998480704952906</v>
      </c>
      <c r="R8" s="4">
        <f t="shared" si="7"/>
        <v>45.217669812018045</v>
      </c>
      <c r="S8" s="13">
        <f t="shared" si="8"/>
        <v>5.287437899219305</v>
      </c>
      <c r="T8">
        <f t="shared" si="9"/>
        <v>59.751292088110176</v>
      </c>
      <c r="U8" s="82">
        <f t="shared" si="10"/>
        <v>20</v>
      </c>
    </row>
    <row r="9" spans="1:21" ht="16.5" thickBot="1" x14ac:dyDescent="0.3">
      <c r="A9">
        <v>5</v>
      </c>
      <c r="B9" s="47">
        <v>5</v>
      </c>
      <c r="C9" s="57" t="s">
        <v>37</v>
      </c>
      <c r="D9" s="49"/>
      <c r="E9" s="9">
        <v>1</v>
      </c>
      <c r="F9" s="10">
        <v>1</v>
      </c>
      <c r="G9" s="5">
        <v>1</v>
      </c>
      <c r="H9" s="6">
        <v>1</v>
      </c>
      <c r="I9" s="7">
        <v>1</v>
      </c>
      <c r="J9" s="8">
        <v>1</v>
      </c>
      <c r="K9" s="51">
        <f t="shared" si="0"/>
        <v>10</v>
      </c>
      <c r="L9" s="51">
        <f t="shared" si="1"/>
        <v>10</v>
      </c>
      <c r="M9" s="51">
        <f t="shared" si="2"/>
        <v>10</v>
      </c>
      <c r="N9" s="52">
        <f t="shared" si="3"/>
        <v>30</v>
      </c>
      <c r="O9" s="13">
        <f t="shared" si="4"/>
        <v>1</v>
      </c>
      <c r="P9">
        <f t="shared" si="5"/>
        <v>8.3095238095238084</v>
      </c>
      <c r="Q9" s="83">
        <f t="shared" si="6"/>
        <v>1</v>
      </c>
      <c r="R9" s="4">
        <f t="shared" si="7"/>
        <v>8.2216216216216225</v>
      </c>
      <c r="S9" s="13">
        <f t="shared" si="8"/>
        <v>1</v>
      </c>
      <c r="T9">
        <f t="shared" si="9"/>
        <v>11.300613496932517</v>
      </c>
      <c r="U9" s="82">
        <f t="shared" si="10"/>
        <v>27</v>
      </c>
    </row>
    <row r="10" spans="1:21" ht="16.5" thickBot="1" x14ac:dyDescent="0.3">
      <c r="A10">
        <v>6</v>
      </c>
      <c r="B10" s="53">
        <v>18</v>
      </c>
      <c r="C10" s="57" t="s">
        <v>44</v>
      </c>
      <c r="D10" s="54"/>
      <c r="E10" s="9">
        <v>210</v>
      </c>
      <c r="F10" s="10">
        <v>27.1</v>
      </c>
      <c r="G10" s="5">
        <v>191</v>
      </c>
      <c r="H10" s="6">
        <v>22.03</v>
      </c>
      <c r="I10" s="7">
        <v>180</v>
      </c>
      <c r="J10" s="8">
        <v>25.55</v>
      </c>
      <c r="K10" s="51">
        <f t="shared" si="0"/>
        <v>77.490774907749071</v>
      </c>
      <c r="L10" s="51">
        <f t="shared" si="1"/>
        <v>86.699954607353618</v>
      </c>
      <c r="M10" s="51">
        <f t="shared" si="2"/>
        <v>70.450097847358123</v>
      </c>
      <c r="N10" s="52">
        <f t="shared" si="3"/>
        <v>234.64082736246081</v>
      </c>
      <c r="O10" s="13">
        <f t="shared" si="4"/>
        <v>7.7490774907749076</v>
      </c>
      <c r="P10">
        <f t="shared" si="5"/>
        <v>64.391143911439102</v>
      </c>
      <c r="Q10" s="83">
        <f t="shared" si="6"/>
        <v>8.6699954607353611</v>
      </c>
      <c r="R10" s="4">
        <f t="shared" si="7"/>
        <v>71.281422139343164</v>
      </c>
      <c r="S10" s="13">
        <f t="shared" si="8"/>
        <v>7.0450097847358117</v>
      </c>
      <c r="T10">
        <f t="shared" si="9"/>
        <v>79.61293265940715</v>
      </c>
      <c r="U10" s="82">
        <f t="shared" si="10"/>
        <v>9</v>
      </c>
    </row>
    <row r="11" spans="1:21" ht="16.5" thickBot="1" x14ac:dyDescent="0.3">
      <c r="A11">
        <v>7</v>
      </c>
      <c r="B11" s="48">
        <v>28</v>
      </c>
      <c r="C11" s="60" t="s">
        <v>137</v>
      </c>
      <c r="D11" s="50"/>
      <c r="E11" s="9">
        <v>210</v>
      </c>
      <c r="F11" s="10">
        <v>25.1</v>
      </c>
      <c r="G11" s="5">
        <v>174</v>
      </c>
      <c r="H11" s="6">
        <v>16.739999999999998</v>
      </c>
      <c r="I11" s="7">
        <v>171</v>
      </c>
      <c r="J11" s="8">
        <v>28.05</v>
      </c>
      <c r="K11" s="51">
        <f t="shared" si="0"/>
        <v>83.665338645418331</v>
      </c>
      <c r="L11" s="51">
        <f t="shared" si="1"/>
        <v>103.94265232974911</v>
      </c>
      <c r="M11" s="51">
        <f t="shared" si="2"/>
        <v>60.962566844919778</v>
      </c>
      <c r="N11" s="52">
        <f t="shared" si="3"/>
        <v>248.57055782008723</v>
      </c>
      <c r="O11" s="13">
        <f t="shared" si="4"/>
        <v>8.3665338645418323</v>
      </c>
      <c r="P11">
        <f t="shared" si="5"/>
        <v>69.521912350597603</v>
      </c>
      <c r="Q11" s="83">
        <f t="shared" si="6"/>
        <v>10.394265232974911</v>
      </c>
      <c r="R11" s="4">
        <f t="shared" si="7"/>
        <v>85.457715780296439</v>
      </c>
      <c r="S11" s="13">
        <f t="shared" si="8"/>
        <v>6.0962566844919781</v>
      </c>
      <c r="T11">
        <f t="shared" si="9"/>
        <v>68.891440569535121</v>
      </c>
      <c r="U11" s="82">
        <f t="shared" si="10"/>
        <v>8</v>
      </c>
    </row>
    <row r="12" spans="1:21" ht="16.5" thickBot="1" x14ac:dyDescent="0.3">
      <c r="A12">
        <v>8</v>
      </c>
      <c r="B12" s="47">
        <v>40</v>
      </c>
      <c r="C12" s="56" t="s">
        <v>46</v>
      </c>
      <c r="D12" s="49"/>
      <c r="E12" s="9">
        <v>210</v>
      </c>
      <c r="F12" s="10">
        <v>19.45</v>
      </c>
      <c r="G12" s="5">
        <v>194</v>
      </c>
      <c r="H12" s="6">
        <v>20.34</v>
      </c>
      <c r="I12" s="7">
        <v>187</v>
      </c>
      <c r="J12" s="8">
        <v>27.32</v>
      </c>
      <c r="K12" s="51">
        <f t="shared" si="0"/>
        <v>107.96915167095116</v>
      </c>
      <c r="L12" s="51">
        <f t="shared" si="1"/>
        <v>95.378564405113067</v>
      </c>
      <c r="M12" s="51">
        <f t="shared" si="2"/>
        <v>68.448023426061496</v>
      </c>
      <c r="N12" s="52">
        <f t="shared" si="3"/>
        <v>271.79573950212568</v>
      </c>
      <c r="O12" s="13">
        <f t="shared" si="4"/>
        <v>10.796915167095117</v>
      </c>
      <c r="P12">
        <f t="shared" si="5"/>
        <v>89.717223650385606</v>
      </c>
      <c r="Q12" s="83">
        <f t="shared" si="6"/>
        <v>9.5378564405113071</v>
      </c>
      <c r="R12" s="4">
        <f t="shared" si="7"/>
        <v>78.416646735230813</v>
      </c>
      <c r="S12" s="13">
        <f t="shared" si="8"/>
        <v>6.8448023426061493</v>
      </c>
      <c r="T12">
        <f t="shared" si="9"/>
        <v>77.350465736690353</v>
      </c>
      <c r="U12" s="82">
        <f t="shared" si="10"/>
        <v>3</v>
      </c>
    </row>
    <row r="13" spans="1:21" ht="16.5" thickBot="1" x14ac:dyDescent="0.3">
      <c r="A13">
        <v>9</v>
      </c>
      <c r="B13" s="53">
        <v>42</v>
      </c>
      <c r="C13" s="61" t="s">
        <v>47</v>
      </c>
      <c r="D13" s="54"/>
      <c r="E13" s="9">
        <v>210</v>
      </c>
      <c r="F13" s="10">
        <v>48.5</v>
      </c>
      <c r="G13" s="5">
        <v>194</v>
      </c>
      <c r="H13" s="6">
        <v>60.86</v>
      </c>
      <c r="I13" s="7">
        <v>182</v>
      </c>
      <c r="J13" s="8">
        <v>40.83</v>
      </c>
      <c r="K13" s="51">
        <f t="shared" si="0"/>
        <v>43.298969072164944</v>
      </c>
      <c r="L13" s="51">
        <f t="shared" si="1"/>
        <v>31.876437725928358</v>
      </c>
      <c r="M13" s="51">
        <f t="shared" si="2"/>
        <v>44.575067352436939</v>
      </c>
      <c r="N13" s="52">
        <f t="shared" si="3"/>
        <v>119.75047415053024</v>
      </c>
      <c r="O13" s="13">
        <f t="shared" si="4"/>
        <v>4.3298969072164946</v>
      </c>
      <c r="P13">
        <f t="shared" si="5"/>
        <v>35.979381443298969</v>
      </c>
      <c r="Q13" s="83">
        <f t="shared" si="6"/>
        <v>3.1876437725928359</v>
      </c>
      <c r="R13" s="4">
        <f t="shared" si="7"/>
        <v>26.20760096277678</v>
      </c>
      <c r="S13" s="13">
        <f t="shared" si="8"/>
        <v>4.4575067352436939</v>
      </c>
      <c r="T13">
        <f t="shared" si="9"/>
        <v>50.372560774962487</v>
      </c>
      <c r="U13" s="82">
        <f t="shared" si="10"/>
        <v>25</v>
      </c>
    </row>
    <row r="14" spans="1:21" ht="16.5" thickBot="1" x14ac:dyDescent="0.3">
      <c r="A14">
        <v>10</v>
      </c>
      <c r="B14" s="48">
        <v>43</v>
      </c>
      <c r="C14" s="58" t="s">
        <v>48</v>
      </c>
      <c r="D14" s="50"/>
      <c r="E14" s="9">
        <v>210</v>
      </c>
      <c r="F14" s="10">
        <v>31.74</v>
      </c>
      <c r="G14" s="5">
        <v>189</v>
      </c>
      <c r="H14" s="6">
        <v>23.52</v>
      </c>
      <c r="I14" s="7">
        <v>141</v>
      </c>
      <c r="J14" s="8">
        <v>27.05</v>
      </c>
      <c r="K14" s="51">
        <f t="shared" si="0"/>
        <v>66.162570888468807</v>
      </c>
      <c r="L14" s="51">
        <f t="shared" si="1"/>
        <v>80.357142857142861</v>
      </c>
      <c r="M14" s="51">
        <f t="shared" si="2"/>
        <v>52.125693160813313</v>
      </c>
      <c r="N14" s="52">
        <f t="shared" si="3"/>
        <v>198.64540690642499</v>
      </c>
      <c r="O14" s="13">
        <f t="shared" si="4"/>
        <v>6.616257088846881</v>
      </c>
      <c r="P14">
        <f t="shared" si="5"/>
        <v>54.977945809703847</v>
      </c>
      <c r="Q14" s="83">
        <f t="shared" si="6"/>
        <v>8.0357142857142865</v>
      </c>
      <c r="R14" s="4">
        <f t="shared" si="7"/>
        <v>66.066602316602328</v>
      </c>
      <c r="S14" s="13">
        <f t="shared" si="8"/>
        <v>5.2125693160813311</v>
      </c>
      <c r="T14">
        <f t="shared" si="9"/>
        <v>58.905231167004978</v>
      </c>
      <c r="U14" s="82">
        <f t="shared" si="10"/>
        <v>14</v>
      </c>
    </row>
    <row r="15" spans="1:21" ht="16.5" thickBot="1" x14ac:dyDescent="0.3">
      <c r="A15">
        <v>11</v>
      </c>
      <c r="B15" s="53">
        <v>44</v>
      </c>
      <c r="C15" s="56" t="s">
        <v>49</v>
      </c>
      <c r="D15" s="49"/>
      <c r="E15" s="9">
        <v>210</v>
      </c>
      <c r="F15" s="10">
        <v>30.22</v>
      </c>
      <c r="G15" s="5">
        <v>189</v>
      </c>
      <c r="H15" s="6">
        <v>27.3</v>
      </c>
      <c r="I15" s="7">
        <v>128</v>
      </c>
      <c r="J15" s="8">
        <v>24.06</v>
      </c>
      <c r="K15" s="51">
        <f t="shared" si="0"/>
        <v>69.490403706154865</v>
      </c>
      <c r="L15" s="51">
        <f t="shared" si="1"/>
        <v>69.230769230769226</v>
      </c>
      <c r="M15" s="51">
        <f t="shared" si="2"/>
        <v>53.20033250207814</v>
      </c>
      <c r="N15" s="52">
        <f t="shared" si="3"/>
        <v>191.92150543900223</v>
      </c>
      <c r="O15" s="13">
        <f t="shared" si="4"/>
        <v>6.9490403706154869</v>
      </c>
      <c r="P15">
        <f t="shared" si="5"/>
        <v>57.743216412971542</v>
      </c>
      <c r="Q15" s="83">
        <f t="shared" si="6"/>
        <v>6.9230769230769225</v>
      </c>
      <c r="R15" s="4">
        <f t="shared" si="7"/>
        <v>56.918918918918919</v>
      </c>
      <c r="S15" s="13">
        <f t="shared" si="8"/>
        <v>5.320033250207814</v>
      </c>
      <c r="T15">
        <f t="shared" si="9"/>
        <v>60.119639551428186</v>
      </c>
      <c r="U15" s="82">
        <f t="shared" si="10"/>
        <v>15</v>
      </c>
    </row>
    <row r="16" spans="1:21" ht="16.5" thickBot="1" x14ac:dyDescent="0.3">
      <c r="A16">
        <v>12</v>
      </c>
      <c r="B16" s="48">
        <v>45</v>
      </c>
      <c r="C16" s="61" t="s">
        <v>50</v>
      </c>
      <c r="D16" s="54"/>
      <c r="E16" s="9">
        <v>210</v>
      </c>
      <c r="F16" s="10">
        <v>25.2</v>
      </c>
      <c r="G16" s="5">
        <v>192</v>
      </c>
      <c r="H16" s="6">
        <v>38.89</v>
      </c>
      <c r="I16" s="7">
        <v>176</v>
      </c>
      <c r="J16" s="8">
        <v>24.79</v>
      </c>
      <c r="K16" s="51">
        <f t="shared" si="0"/>
        <v>83.333333333333343</v>
      </c>
      <c r="L16" s="51">
        <f t="shared" si="1"/>
        <v>49.370017999485725</v>
      </c>
      <c r="M16" s="51">
        <f t="shared" si="2"/>
        <v>70.996369503832199</v>
      </c>
      <c r="N16" s="52">
        <f t="shared" si="3"/>
        <v>203.69972083665127</v>
      </c>
      <c r="O16" s="13">
        <f t="shared" si="4"/>
        <v>8.3333333333333339</v>
      </c>
      <c r="P16">
        <f t="shared" si="5"/>
        <v>69.246031746031747</v>
      </c>
      <c r="Q16" s="83">
        <f t="shared" si="6"/>
        <v>4.9370017999485727</v>
      </c>
      <c r="R16" s="4">
        <f t="shared" si="7"/>
        <v>40.590160744442052</v>
      </c>
      <c r="S16" s="13">
        <f t="shared" si="8"/>
        <v>7.0996369503832195</v>
      </c>
      <c r="T16">
        <f t="shared" si="9"/>
        <v>80.230253144821418</v>
      </c>
      <c r="U16" s="82">
        <f t="shared" si="10"/>
        <v>13</v>
      </c>
    </row>
    <row r="17" spans="1:21" ht="16.5" thickBot="1" x14ac:dyDescent="0.3">
      <c r="A17">
        <v>13</v>
      </c>
      <c r="B17" s="53">
        <v>46</v>
      </c>
      <c r="C17" s="60" t="s">
        <v>51</v>
      </c>
      <c r="D17" s="50"/>
      <c r="E17" s="9">
        <v>210</v>
      </c>
      <c r="F17" s="10">
        <v>33.15</v>
      </c>
      <c r="G17" s="5">
        <v>107</v>
      </c>
      <c r="H17" s="6">
        <v>37.4</v>
      </c>
      <c r="I17" s="7">
        <v>139</v>
      </c>
      <c r="J17" s="8">
        <v>31.96</v>
      </c>
      <c r="K17" s="51">
        <f t="shared" si="0"/>
        <v>63.348416289592762</v>
      </c>
      <c r="L17" s="51">
        <f t="shared" si="1"/>
        <v>28.609625668449198</v>
      </c>
      <c r="M17" s="51">
        <f t="shared" si="2"/>
        <v>43.491864831038797</v>
      </c>
      <c r="N17" s="52">
        <f t="shared" si="3"/>
        <v>135.44990678908076</v>
      </c>
      <c r="O17" s="13">
        <f t="shared" si="4"/>
        <v>6.3348416289592766</v>
      </c>
      <c r="P17">
        <f t="shared" si="5"/>
        <v>52.639517345399696</v>
      </c>
      <c r="Q17" s="83">
        <f t="shared" si="6"/>
        <v>2.8609625668449197</v>
      </c>
      <c r="R17" s="4">
        <f t="shared" si="7"/>
        <v>23.521751698222285</v>
      </c>
      <c r="S17" s="13">
        <f t="shared" si="8"/>
        <v>4.34918648310388</v>
      </c>
      <c r="T17">
        <f t="shared" si="9"/>
        <v>49.148475471640168</v>
      </c>
      <c r="U17" s="82">
        <f t="shared" si="10"/>
        <v>24</v>
      </c>
    </row>
    <row r="18" spans="1:21" ht="16.5" thickBot="1" x14ac:dyDescent="0.3">
      <c r="A18">
        <v>14</v>
      </c>
      <c r="B18" s="48">
        <v>47</v>
      </c>
      <c r="C18" s="59" t="s">
        <v>52</v>
      </c>
      <c r="D18" s="49"/>
      <c r="E18" s="9">
        <v>210</v>
      </c>
      <c r="F18" s="10">
        <v>27.51</v>
      </c>
      <c r="G18" s="5">
        <v>197</v>
      </c>
      <c r="H18" s="6">
        <v>24.75</v>
      </c>
      <c r="I18" s="7">
        <v>180</v>
      </c>
      <c r="J18" s="8">
        <v>28.82</v>
      </c>
      <c r="K18" s="51">
        <f t="shared" si="0"/>
        <v>76.33587786259541</v>
      </c>
      <c r="L18" s="51">
        <f t="shared" si="1"/>
        <v>79.595959595959599</v>
      </c>
      <c r="M18" s="51">
        <f t="shared" si="2"/>
        <v>62.456627342123525</v>
      </c>
      <c r="N18" s="52">
        <f t="shared" si="3"/>
        <v>218.38846480067855</v>
      </c>
      <c r="O18" s="13">
        <f t="shared" si="4"/>
        <v>7.6335877862595414</v>
      </c>
      <c r="P18">
        <f t="shared" si="5"/>
        <v>63.431479462013804</v>
      </c>
      <c r="Q18" s="83">
        <f t="shared" si="6"/>
        <v>7.9595959595959593</v>
      </c>
      <c r="R18" s="4">
        <f t="shared" si="7"/>
        <v>65.440786240786252</v>
      </c>
      <c r="S18" s="13">
        <f t="shared" si="8"/>
        <v>6.2456627342123525</v>
      </c>
      <c r="T18">
        <f t="shared" si="9"/>
        <v>70.579820591528545</v>
      </c>
      <c r="U18" s="82">
        <f t="shared" si="10"/>
        <v>12</v>
      </c>
    </row>
    <row r="19" spans="1:21" ht="16.5" thickBot="1" x14ac:dyDescent="0.3">
      <c r="A19">
        <v>15</v>
      </c>
      <c r="B19" s="53">
        <v>60</v>
      </c>
      <c r="C19" s="57" t="s">
        <v>53</v>
      </c>
      <c r="D19" s="54"/>
      <c r="E19" s="9">
        <v>210</v>
      </c>
      <c r="F19" s="10">
        <v>34.4</v>
      </c>
      <c r="G19" s="5">
        <v>182</v>
      </c>
      <c r="H19" s="6">
        <v>30.94</v>
      </c>
      <c r="I19" s="7">
        <v>156</v>
      </c>
      <c r="J19" s="8">
        <v>31</v>
      </c>
      <c r="K19" s="51">
        <f t="shared" si="0"/>
        <v>61.04651162790698</v>
      </c>
      <c r="L19" s="51">
        <f t="shared" si="1"/>
        <v>58.823529411764703</v>
      </c>
      <c r="M19" s="51">
        <f t="shared" si="2"/>
        <v>50.322580645161288</v>
      </c>
      <c r="N19" s="52">
        <f t="shared" si="3"/>
        <v>170.19262168483297</v>
      </c>
      <c r="O19" s="13">
        <f t="shared" si="4"/>
        <v>6.1046511627906979</v>
      </c>
      <c r="P19">
        <f t="shared" si="5"/>
        <v>50.72674418604651</v>
      </c>
      <c r="Q19" s="83">
        <f t="shared" si="6"/>
        <v>5.8823529411764701</v>
      </c>
      <c r="R19" s="4">
        <f t="shared" si="7"/>
        <v>48.362480127186011</v>
      </c>
      <c r="S19" s="13">
        <f t="shared" si="8"/>
        <v>5.032258064516129</v>
      </c>
      <c r="T19">
        <f t="shared" si="9"/>
        <v>56.867603403918473</v>
      </c>
      <c r="U19" s="82">
        <f t="shared" si="10"/>
        <v>18</v>
      </c>
    </row>
    <row r="20" spans="1:21" ht="16.5" thickBot="1" x14ac:dyDescent="0.3">
      <c r="A20">
        <v>16</v>
      </c>
      <c r="B20" s="48">
        <v>61</v>
      </c>
      <c r="C20" s="60" t="s">
        <v>54</v>
      </c>
      <c r="D20" s="50"/>
      <c r="E20" s="9">
        <v>210</v>
      </c>
      <c r="F20" s="10">
        <v>28.65</v>
      </c>
      <c r="G20" s="5">
        <v>188</v>
      </c>
      <c r="H20" s="6">
        <v>19.97</v>
      </c>
      <c r="I20" s="7">
        <v>175</v>
      </c>
      <c r="J20" s="8">
        <v>20.41</v>
      </c>
      <c r="K20" s="51">
        <f t="shared" si="0"/>
        <v>73.298429319371735</v>
      </c>
      <c r="L20" s="51">
        <f t="shared" si="1"/>
        <v>94.141211817726585</v>
      </c>
      <c r="M20" s="51">
        <f t="shared" si="2"/>
        <v>85.742283194512495</v>
      </c>
      <c r="N20" s="52">
        <f t="shared" si="3"/>
        <v>253.18192433161079</v>
      </c>
      <c r="O20" s="13">
        <f t="shared" si="4"/>
        <v>7.329842931937173</v>
      </c>
      <c r="P20">
        <f t="shared" si="5"/>
        <v>60.907504363001749</v>
      </c>
      <c r="Q20" s="83">
        <f t="shared" si="6"/>
        <v>9.4141211817726589</v>
      </c>
      <c r="R20" s="4">
        <f t="shared" si="7"/>
        <v>77.399342256628202</v>
      </c>
      <c r="S20" s="13">
        <f t="shared" si="8"/>
        <v>8.5742283194512492</v>
      </c>
      <c r="T20">
        <f t="shared" si="9"/>
        <v>96.894040272571786</v>
      </c>
      <c r="U20" s="82">
        <f t="shared" si="10"/>
        <v>7</v>
      </c>
    </row>
    <row r="21" spans="1:21" ht="16.5" thickBot="1" x14ac:dyDescent="0.3">
      <c r="A21">
        <v>17</v>
      </c>
      <c r="B21" s="47">
        <v>62</v>
      </c>
      <c r="C21" s="56" t="s">
        <v>55</v>
      </c>
      <c r="D21" s="49"/>
      <c r="E21" s="9">
        <v>210</v>
      </c>
      <c r="F21" s="10">
        <v>46.23</v>
      </c>
      <c r="G21" s="5">
        <v>182</v>
      </c>
      <c r="H21" s="6">
        <v>36.57</v>
      </c>
      <c r="I21" s="7">
        <v>158</v>
      </c>
      <c r="J21" s="8">
        <v>30.23</v>
      </c>
      <c r="K21" s="51">
        <f t="shared" si="0"/>
        <v>45.425048669695009</v>
      </c>
      <c r="L21" s="51">
        <f t="shared" si="1"/>
        <v>49.767569045665844</v>
      </c>
      <c r="M21" s="51">
        <f t="shared" si="2"/>
        <v>52.265960965927889</v>
      </c>
      <c r="N21" s="52">
        <f t="shared" si="3"/>
        <v>147.45857868128874</v>
      </c>
      <c r="O21" s="13">
        <f t="shared" si="4"/>
        <v>4.5425048669695007</v>
      </c>
      <c r="P21">
        <f t="shared" si="5"/>
        <v>37.746052346960852</v>
      </c>
      <c r="Q21" s="83">
        <f t="shared" si="6"/>
        <v>4.9767569045665843</v>
      </c>
      <c r="R21" s="4">
        <f t="shared" si="7"/>
        <v>40.917012172139323</v>
      </c>
      <c r="S21" s="13">
        <f t="shared" si="8"/>
        <v>5.2265960965927887</v>
      </c>
      <c r="T21">
        <f t="shared" si="9"/>
        <v>59.063742392171271</v>
      </c>
      <c r="U21" s="82">
        <f t="shared" si="10"/>
        <v>19</v>
      </c>
    </row>
    <row r="22" spans="1:21" ht="16.5" thickBot="1" x14ac:dyDescent="0.3">
      <c r="A22">
        <v>18</v>
      </c>
      <c r="B22" s="53">
        <v>66</v>
      </c>
      <c r="C22" s="61" t="s">
        <v>56</v>
      </c>
      <c r="D22" s="54"/>
      <c r="E22" s="9">
        <v>210</v>
      </c>
      <c r="F22" s="10">
        <v>29.52</v>
      </c>
      <c r="G22" s="5">
        <v>157</v>
      </c>
      <c r="H22" s="6">
        <v>18.86</v>
      </c>
      <c r="I22" s="7">
        <v>128</v>
      </c>
      <c r="J22" s="8">
        <v>19.579999999999998</v>
      </c>
      <c r="K22" s="51">
        <f t="shared" si="0"/>
        <v>71.138211382113823</v>
      </c>
      <c r="L22" s="51">
        <f t="shared" si="1"/>
        <v>83.244962884411464</v>
      </c>
      <c r="M22" s="51">
        <f t="shared" si="2"/>
        <v>65.372829417773232</v>
      </c>
      <c r="N22" s="52">
        <f t="shared" si="3"/>
        <v>219.75600368429852</v>
      </c>
      <c r="O22" s="13">
        <f t="shared" si="4"/>
        <v>7.1138211382113825</v>
      </c>
      <c r="P22">
        <f t="shared" si="5"/>
        <v>59.112466124661239</v>
      </c>
      <c r="Q22" s="83">
        <f t="shared" si="6"/>
        <v>8.3244962884411464</v>
      </c>
      <c r="R22" s="4">
        <f t="shared" si="7"/>
        <v>68.440858674156672</v>
      </c>
      <c r="S22" s="13">
        <f t="shared" si="8"/>
        <v>6.5372829417773239</v>
      </c>
      <c r="T22">
        <f t="shared" si="9"/>
        <v>73.875307845115529</v>
      </c>
      <c r="U22" s="82">
        <f t="shared" si="10"/>
        <v>11</v>
      </c>
    </row>
    <row r="23" spans="1:21" ht="16.5" thickBot="1" x14ac:dyDescent="0.3">
      <c r="A23">
        <v>19</v>
      </c>
      <c r="B23" s="48">
        <v>67</v>
      </c>
      <c r="C23" s="58" t="s">
        <v>57</v>
      </c>
      <c r="D23" s="50"/>
      <c r="E23" s="9">
        <v>210</v>
      </c>
      <c r="F23" s="10">
        <v>28.87</v>
      </c>
      <c r="G23" s="5">
        <v>190</v>
      </c>
      <c r="H23" s="6">
        <v>18.21</v>
      </c>
      <c r="I23" s="7">
        <v>163</v>
      </c>
      <c r="J23" s="8">
        <v>18.420000000000002</v>
      </c>
      <c r="K23" s="51">
        <f t="shared" si="0"/>
        <v>72.739868375476263</v>
      </c>
      <c r="L23" s="51">
        <f t="shared" si="1"/>
        <v>104.33827567270728</v>
      </c>
      <c r="M23" s="51">
        <f t="shared" si="2"/>
        <v>88.490770901194352</v>
      </c>
      <c r="N23" s="52">
        <f t="shared" si="3"/>
        <v>265.56891494937793</v>
      </c>
      <c r="O23" s="13">
        <f t="shared" si="4"/>
        <v>7.2739868375476266</v>
      </c>
      <c r="P23">
        <f t="shared" si="5"/>
        <v>60.443366816764801</v>
      </c>
      <c r="Q23" s="83">
        <f t="shared" si="6"/>
        <v>10.433827567270729</v>
      </c>
      <c r="R23" s="4">
        <f t="shared" si="7"/>
        <v>85.782982323344768</v>
      </c>
      <c r="S23" s="13">
        <f t="shared" si="8"/>
        <v>8.8490770901194349</v>
      </c>
      <c r="T23">
        <f t="shared" si="9"/>
        <v>100</v>
      </c>
      <c r="U23" s="82">
        <f t="shared" si="10"/>
        <v>4</v>
      </c>
    </row>
    <row r="24" spans="1:21" ht="16.5" thickBot="1" x14ac:dyDescent="0.3">
      <c r="A24">
        <v>20</v>
      </c>
      <c r="B24" s="47">
        <v>73</v>
      </c>
      <c r="C24" s="56" t="s">
        <v>58</v>
      </c>
      <c r="D24" s="49"/>
      <c r="E24" s="9">
        <v>210</v>
      </c>
      <c r="F24" s="10">
        <v>33.39</v>
      </c>
      <c r="G24" s="5">
        <v>190</v>
      </c>
      <c r="H24" s="6">
        <v>29.21</v>
      </c>
      <c r="I24" s="7">
        <v>183</v>
      </c>
      <c r="J24" s="8">
        <v>30.65</v>
      </c>
      <c r="K24" s="51">
        <f t="shared" si="0"/>
        <v>62.893081761006286</v>
      </c>
      <c r="L24" s="51">
        <f t="shared" si="1"/>
        <v>65.046217048955839</v>
      </c>
      <c r="M24" s="51">
        <f t="shared" si="2"/>
        <v>59.706362153344216</v>
      </c>
      <c r="N24" s="52">
        <f t="shared" si="3"/>
        <v>187.64566096330634</v>
      </c>
      <c r="O24" s="13">
        <f t="shared" si="4"/>
        <v>6.2893081761006284</v>
      </c>
      <c r="P24">
        <f t="shared" si="5"/>
        <v>52.261156034740935</v>
      </c>
      <c r="Q24" s="83">
        <f t="shared" si="6"/>
        <v>6.5046217048955839</v>
      </c>
      <c r="R24" s="4">
        <f t="shared" si="7"/>
        <v>53.478538449438837</v>
      </c>
      <c r="S24" s="13">
        <f t="shared" si="8"/>
        <v>5.9706362153344212</v>
      </c>
      <c r="T24">
        <f t="shared" si="9"/>
        <v>67.471852200282228</v>
      </c>
      <c r="U24" s="82">
        <f t="shared" si="10"/>
        <v>16</v>
      </c>
    </row>
    <row r="25" spans="1:21" ht="16.5" thickBot="1" x14ac:dyDescent="0.3">
      <c r="A25">
        <v>21</v>
      </c>
      <c r="B25" s="53">
        <v>74</v>
      </c>
      <c r="C25" s="57" t="s">
        <v>59</v>
      </c>
      <c r="D25" s="54"/>
      <c r="E25" s="9">
        <v>210</v>
      </c>
      <c r="F25" s="10">
        <v>29.77</v>
      </c>
      <c r="G25" s="5">
        <v>188</v>
      </c>
      <c r="H25" s="6">
        <v>18.04</v>
      </c>
      <c r="I25" s="7">
        <v>178</v>
      </c>
      <c r="J25" s="8">
        <v>31.97</v>
      </c>
      <c r="K25" s="51">
        <f t="shared" si="0"/>
        <v>70.540812898891502</v>
      </c>
      <c r="L25" s="51">
        <f t="shared" si="1"/>
        <v>104.21286031042129</v>
      </c>
      <c r="M25" s="51">
        <f t="shared" si="2"/>
        <v>55.677197372536753</v>
      </c>
      <c r="N25" s="52">
        <f t="shared" si="3"/>
        <v>230.43087058184955</v>
      </c>
      <c r="O25" s="13">
        <f t="shared" si="4"/>
        <v>7.0540812898891501</v>
      </c>
      <c r="P25">
        <f t="shared" si="5"/>
        <v>58.616056432650311</v>
      </c>
      <c r="Q25" s="83">
        <f t="shared" si="6"/>
        <v>10.421286031042129</v>
      </c>
      <c r="R25" s="4">
        <f t="shared" si="7"/>
        <v>85.679870557919358</v>
      </c>
      <c r="S25" s="13">
        <f t="shared" si="8"/>
        <v>5.5677197372536753</v>
      </c>
      <c r="T25">
        <f t="shared" si="9"/>
        <v>62.91864880994644</v>
      </c>
      <c r="U25" s="82">
        <f t="shared" si="10"/>
        <v>10</v>
      </c>
    </row>
    <row r="26" spans="1:21" ht="16.5" thickBot="1" x14ac:dyDescent="0.3">
      <c r="A26">
        <v>22</v>
      </c>
      <c r="B26" s="47">
        <v>75</v>
      </c>
      <c r="C26" s="60" t="s">
        <v>60</v>
      </c>
      <c r="D26" s="50"/>
      <c r="E26" s="9">
        <v>210</v>
      </c>
      <c r="F26" s="10">
        <v>17.45</v>
      </c>
      <c r="G26" s="5">
        <v>193</v>
      </c>
      <c r="H26" s="6">
        <v>16.350000000000001</v>
      </c>
      <c r="I26" s="7">
        <v>183</v>
      </c>
      <c r="J26" s="8">
        <v>22.64</v>
      </c>
      <c r="K26" s="51">
        <f t="shared" si="0"/>
        <v>120.34383954154728</v>
      </c>
      <c r="L26" s="51">
        <f t="shared" si="1"/>
        <v>118.04281345565748</v>
      </c>
      <c r="M26" s="51">
        <f t="shared" si="2"/>
        <v>80.830388692579504</v>
      </c>
      <c r="N26" s="52">
        <f t="shared" si="3"/>
        <v>319.21704168978425</v>
      </c>
      <c r="O26" s="13">
        <f t="shared" si="4"/>
        <v>12.034383954154729</v>
      </c>
      <c r="P26">
        <f t="shared" si="5"/>
        <v>99.999999999999986</v>
      </c>
      <c r="Q26" s="83">
        <f t="shared" si="6"/>
        <v>11.804281345565748</v>
      </c>
      <c r="R26" s="4">
        <f t="shared" si="7"/>
        <v>97.050334738408139</v>
      </c>
      <c r="S26" s="13">
        <f t="shared" si="8"/>
        <v>8.0830388692579511</v>
      </c>
      <c r="T26">
        <f t="shared" si="9"/>
        <v>91.343298142166546</v>
      </c>
      <c r="U26" s="82">
        <f t="shared" si="10"/>
        <v>1</v>
      </c>
    </row>
    <row r="27" spans="1:21" ht="16.5" thickBot="1" x14ac:dyDescent="0.3">
      <c r="A27">
        <v>23</v>
      </c>
      <c r="B27" s="53">
        <v>76</v>
      </c>
      <c r="C27" s="56" t="s">
        <v>61</v>
      </c>
      <c r="D27" s="49"/>
      <c r="E27" s="9">
        <v>190</v>
      </c>
      <c r="F27" s="10">
        <v>40.36</v>
      </c>
      <c r="G27" s="5">
        <v>197</v>
      </c>
      <c r="H27" s="6">
        <v>36.47</v>
      </c>
      <c r="I27" s="7">
        <v>180</v>
      </c>
      <c r="J27" s="8">
        <v>51.54</v>
      </c>
      <c r="K27" s="51">
        <f t="shared" si="0"/>
        <v>47.076313181367695</v>
      </c>
      <c r="L27" s="51">
        <f t="shared" si="1"/>
        <v>54.017000274197969</v>
      </c>
      <c r="M27" s="51">
        <f t="shared" si="2"/>
        <v>34.924330616996507</v>
      </c>
      <c r="N27" s="52">
        <f t="shared" si="3"/>
        <v>136.01764407256218</v>
      </c>
      <c r="O27" s="13">
        <f t="shared" si="4"/>
        <v>4.7076313181367695</v>
      </c>
      <c r="P27">
        <f t="shared" si="5"/>
        <v>39.118174524517443</v>
      </c>
      <c r="Q27" s="83">
        <f t="shared" si="6"/>
        <v>5.401700027419797</v>
      </c>
      <c r="R27" s="4">
        <f t="shared" si="7"/>
        <v>44.410733738948714</v>
      </c>
      <c r="S27" s="13">
        <f t="shared" si="8"/>
        <v>3.4924330616996508</v>
      </c>
      <c r="T27">
        <f t="shared" si="9"/>
        <v>39.466636194176424</v>
      </c>
      <c r="U27" s="82">
        <f t="shared" si="10"/>
        <v>23</v>
      </c>
    </row>
    <row r="28" spans="1:21" ht="16.5" thickBot="1" x14ac:dyDescent="0.3">
      <c r="A28">
        <v>24</v>
      </c>
      <c r="B28" s="47">
        <v>77</v>
      </c>
      <c r="C28" s="61" t="s">
        <v>62</v>
      </c>
      <c r="D28" s="54"/>
      <c r="E28" s="9">
        <v>160</v>
      </c>
      <c r="F28" s="10">
        <v>70.06</v>
      </c>
      <c r="G28" s="5">
        <v>187</v>
      </c>
      <c r="H28" s="6">
        <v>63.91</v>
      </c>
      <c r="I28" s="7">
        <v>99</v>
      </c>
      <c r="J28" s="8">
        <v>47.87</v>
      </c>
      <c r="K28" s="51">
        <f t="shared" si="0"/>
        <v>22.837567799029404</v>
      </c>
      <c r="L28" s="51">
        <f t="shared" si="1"/>
        <v>29.259896729776251</v>
      </c>
      <c r="M28" s="51">
        <f t="shared" si="2"/>
        <v>20.681011071652392</v>
      </c>
      <c r="N28" s="52">
        <f t="shared" si="3"/>
        <v>72.778475600458052</v>
      </c>
      <c r="O28" s="13">
        <f t="shared" si="4"/>
        <v>2.2837567799029403</v>
      </c>
      <c r="P28">
        <f t="shared" si="5"/>
        <v>18.976931337764906</v>
      </c>
      <c r="Q28" s="83">
        <f t="shared" si="6"/>
        <v>2.9259896729776251</v>
      </c>
      <c r="R28" s="4">
        <f t="shared" si="7"/>
        <v>24.056379959994423</v>
      </c>
      <c r="S28" s="13">
        <f t="shared" si="8"/>
        <v>2.0681011071652393</v>
      </c>
      <c r="T28">
        <f t="shared" si="9"/>
        <v>23.370811284652582</v>
      </c>
      <c r="U28" s="82">
        <f t="shared" si="10"/>
        <v>26</v>
      </c>
    </row>
    <row r="29" spans="1:21" ht="16.5" thickBot="1" x14ac:dyDescent="0.3">
      <c r="A29">
        <v>25</v>
      </c>
      <c r="B29" s="53">
        <v>78</v>
      </c>
      <c r="C29" s="60" t="s">
        <v>63</v>
      </c>
      <c r="D29" s="50"/>
      <c r="E29" s="9">
        <v>210</v>
      </c>
      <c r="F29" s="10">
        <v>37.33</v>
      </c>
      <c r="G29" s="5">
        <v>181</v>
      </c>
      <c r="H29" s="6">
        <v>40.01</v>
      </c>
      <c r="I29" s="7">
        <v>182</v>
      </c>
      <c r="J29" s="8">
        <v>45.49</v>
      </c>
      <c r="K29" s="51">
        <f t="shared" si="0"/>
        <v>56.255022769890175</v>
      </c>
      <c r="L29" s="51">
        <f t="shared" si="1"/>
        <v>45.238690327418148</v>
      </c>
      <c r="M29" s="51">
        <f t="shared" si="2"/>
        <v>40.008793141349742</v>
      </c>
      <c r="N29" s="52">
        <f t="shared" si="3"/>
        <v>141.50250623865807</v>
      </c>
      <c r="O29" s="13">
        <f t="shared" si="4"/>
        <v>5.6255022769890175</v>
      </c>
      <c r="P29">
        <f t="shared" si="5"/>
        <v>46.74524511117064</v>
      </c>
      <c r="Q29" s="83">
        <f t="shared" si="6"/>
        <v>4.523869032741815</v>
      </c>
      <c r="R29" s="4">
        <f t="shared" si="7"/>
        <v>37.193539452974605</v>
      </c>
      <c r="S29" s="13">
        <f t="shared" si="8"/>
        <v>4.0008793141349743</v>
      </c>
      <c r="T29">
        <f t="shared" si="9"/>
        <v>45.212390776911796</v>
      </c>
      <c r="U29" s="82">
        <f t="shared" si="10"/>
        <v>22</v>
      </c>
    </row>
    <row r="30" spans="1:21" ht="16.5" thickBot="1" x14ac:dyDescent="0.3">
      <c r="A30">
        <v>26</v>
      </c>
      <c r="B30" s="47">
        <v>79</v>
      </c>
      <c r="C30" s="56" t="s">
        <v>64</v>
      </c>
      <c r="D30" s="55"/>
      <c r="E30" s="9">
        <v>210</v>
      </c>
      <c r="F30" s="10">
        <v>41.36</v>
      </c>
      <c r="G30" s="5">
        <v>187</v>
      </c>
      <c r="H30" s="6">
        <v>35.89</v>
      </c>
      <c r="I30" s="7">
        <v>174</v>
      </c>
      <c r="J30" s="8">
        <v>39.86</v>
      </c>
      <c r="K30" s="51">
        <f t="shared" si="0"/>
        <v>50.773694390715669</v>
      </c>
      <c r="L30" s="51">
        <f t="shared" si="1"/>
        <v>52.103650041794367</v>
      </c>
      <c r="M30" s="51">
        <f t="shared" si="2"/>
        <v>43.65278474661315</v>
      </c>
      <c r="N30" s="52">
        <f t="shared" si="3"/>
        <v>146.53012917912318</v>
      </c>
      <c r="O30" s="13">
        <f t="shared" si="4"/>
        <v>5.0773694390715667</v>
      </c>
      <c r="P30">
        <f t="shared" si="5"/>
        <v>42.19052224371373</v>
      </c>
      <c r="Q30" s="83">
        <f t="shared" si="6"/>
        <v>5.2103650041794367</v>
      </c>
      <c r="R30" s="4">
        <f t="shared" si="7"/>
        <v>42.837649574902294</v>
      </c>
      <c r="S30" s="13">
        <f t="shared" si="8"/>
        <v>4.3652784746613147</v>
      </c>
      <c r="T30">
        <f t="shared" si="9"/>
        <v>49.330324848626638</v>
      </c>
      <c r="U30" s="82">
        <f t="shared" si="10"/>
        <v>21</v>
      </c>
    </row>
    <row r="31" spans="1:21" ht="16.5" thickBot="1" x14ac:dyDescent="0.3">
      <c r="A31">
        <v>27</v>
      </c>
      <c r="B31" s="53">
        <v>80</v>
      </c>
      <c r="C31" s="57" t="s">
        <v>65</v>
      </c>
      <c r="D31" s="54"/>
      <c r="E31" s="9">
        <v>210</v>
      </c>
      <c r="F31" s="10">
        <v>29.07</v>
      </c>
      <c r="G31" s="5">
        <v>185</v>
      </c>
      <c r="H31" s="6">
        <v>33.659999999999997</v>
      </c>
      <c r="I31" s="7">
        <v>158</v>
      </c>
      <c r="J31" s="8">
        <v>30.47</v>
      </c>
      <c r="K31" s="51">
        <f t="shared" si="0"/>
        <v>72.239422084623314</v>
      </c>
      <c r="L31" s="51">
        <f t="shared" si="1"/>
        <v>54.96137849079026</v>
      </c>
      <c r="M31" s="51">
        <f t="shared" si="2"/>
        <v>51.854282901214305</v>
      </c>
      <c r="N31" s="52">
        <f t="shared" si="3"/>
        <v>179.05508347662789</v>
      </c>
      <c r="O31" s="13">
        <f t="shared" si="4"/>
        <v>7.2239422084623319</v>
      </c>
      <c r="P31">
        <f t="shared" si="5"/>
        <v>60.027519779841754</v>
      </c>
      <c r="Q31" s="83">
        <f t="shared" si="6"/>
        <v>5.4961378490790258</v>
      </c>
      <c r="R31" s="4">
        <f t="shared" si="7"/>
        <v>45.18716577540107</v>
      </c>
      <c r="S31" s="13">
        <f t="shared" si="8"/>
        <v>5.1854282901214308</v>
      </c>
      <c r="T31">
        <f t="shared" si="9"/>
        <v>58.598520922721939</v>
      </c>
      <c r="U31" s="82">
        <f t="shared" si="10"/>
        <v>17</v>
      </c>
    </row>
    <row r="32" spans="1:21" ht="16.5" thickBot="1" x14ac:dyDescent="0.3">
      <c r="A32">
        <v>28</v>
      </c>
      <c r="B32" s="48"/>
      <c r="C32" s="58"/>
      <c r="D32" s="50"/>
      <c r="E32" s="9">
        <v>1</v>
      </c>
      <c r="F32" s="10">
        <v>1</v>
      </c>
      <c r="G32" s="5">
        <v>1</v>
      </c>
      <c r="H32" s="6">
        <v>1</v>
      </c>
      <c r="I32" s="7">
        <v>1</v>
      </c>
      <c r="J32" s="8">
        <v>1</v>
      </c>
      <c r="K32" s="51">
        <f t="shared" si="0"/>
        <v>10</v>
      </c>
      <c r="L32" s="51">
        <f t="shared" si="1"/>
        <v>10</v>
      </c>
      <c r="M32" s="51">
        <f t="shared" si="2"/>
        <v>10</v>
      </c>
      <c r="N32" s="52">
        <f t="shared" si="3"/>
        <v>30</v>
      </c>
      <c r="O32" s="13">
        <f t="shared" si="4"/>
        <v>1</v>
      </c>
      <c r="P32">
        <f t="shared" si="5"/>
        <v>8.3095238095238084</v>
      </c>
      <c r="Q32" s="83">
        <f t="shared" si="6"/>
        <v>1</v>
      </c>
      <c r="R32" s="4">
        <f t="shared" si="7"/>
        <v>8.2216216216216225</v>
      </c>
      <c r="S32" s="13">
        <f t="shared" si="8"/>
        <v>1</v>
      </c>
      <c r="T32">
        <f t="shared" si="9"/>
        <v>11.300613496932517</v>
      </c>
      <c r="U32" s="82">
        <f t="shared" si="10"/>
        <v>27</v>
      </c>
    </row>
    <row r="33" spans="1:21" ht="16.5" thickBot="1" x14ac:dyDescent="0.3">
      <c r="A33">
        <v>29</v>
      </c>
      <c r="B33" s="47"/>
      <c r="C33" s="56"/>
      <c r="D33" s="49"/>
      <c r="E33" s="9">
        <v>1</v>
      </c>
      <c r="F33" s="10">
        <v>1</v>
      </c>
      <c r="G33" s="5">
        <v>1</v>
      </c>
      <c r="H33" s="6">
        <v>1</v>
      </c>
      <c r="I33" s="7">
        <v>1</v>
      </c>
      <c r="J33" s="8">
        <v>1</v>
      </c>
      <c r="K33" s="51">
        <f t="shared" si="0"/>
        <v>10</v>
      </c>
      <c r="L33" s="51">
        <f t="shared" si="1"/>
        <v>10</v>
      </c>
      <c r="M33" s="51">
        <f t="shared" si="2"/>
        <v>10</v>
      </c>
      <c r="N33" s="52">
        <f t="shared" si="3"/>
        <v>30</v>
      </c>
      <c r="O33" s="13">
        <f t="shared" si="4"/>
        <v>1</v>
      </c>
      <c r="P33">
        <f t="shared" si="5"/>
        <v>8.3095238095238084</v>
      </c>
      <c r="Q33" s="83">
        <f t="shared" si="6"/>
        <v>1</v>
      </c>
      <c r="R33" s="4">
        <f t="shared" si="7"/>
        <v>8.2216216216216225</v>
      </c>
      <c r="S33" s="13">
        <f t="shared" si="8"/>
        <v>1</v>
      </c>
      <c r="T33">
        <f t="shared" si="9"/>
        <v>11.300613496932517</v>
      </c>
      <c r="U33" s="82">
        <f t="shared" si="10"/>
        <v>27</v>
      </c>
    </row>
    <row r="34" spans="1:21" ht="16.5" thickBot="1" x14ac:dyDescent="0.3">
      <c r="A34">
        <v>30</v>
      </c>
      <c r="B34" s="53"/>
      <c r="C34" s="57"/>
      <c r="D34" s="54"/>
      <c r="E34" s="9">
        <v>1</v>
      </c>
      <c r="F34" s="10">
        <v>1</v>
      </c>
      <c r="G34" s="5">
        <v>1</v>
      </c>
      <c r="H34" s="6">
        <v>1</v>
      </c>
      <c r="I34" s="7">
        <v>1</v>
      </c>
      <c r="J34" s="8">
        <v>1</v>
      </c>
      <c r="K34" s="51">
        <f t="shared" si="0"/>
        <v>10</v>
      </c>
      <c r="L34" s="51">
        <f t="shared" si="1"/>
        <v>10</v>
      </c>
      <c r="M34" s="51">
        <f t="shared" si="2"/>
        <v>10</v>
      </c>
      <c r="N34" s="52">
        <f t="shared" si="3"/>
        <v>30</v>
      </c>
      <c r="O34" s="13">
        <f t="shared" si="4"/>
        <v>1</v>
      </c>
      <c r="P34">
        <f t="shared" si="5"/>
        <v>8.3095238095238084</v>
      </c>
      <c r="Q34" s="83">
        <f t="shared" si="6"/>
        <v>1</v>
      </c>
      <c r="R34" s="4">
        <f t="shared" si="7"/>
        <v>8.2216216216216225</v>
      </c>
      <c r="S34" s="13">
        <f t="shared" si="8"/>
        <v>1</v>
      </c>
      <c r="T34">
        <f t="shared" si="9"/>
        <v>11.300613496932517</v>
      </c>
      <c r="U34" s="82">
        <f t="shared" si="10"/>
        <v>27</v>
      </c>
    </row>
    <row r="35" spans="1:21" ht="16.5" thickBot="1" x14ac:dyDescent="0.3">
      <c r="A35">
        <v>31</v>
      </c>
      <c r="B35" s="48"/>
      <c r="C35" s="58"/>
      <c r="D35" s="50"/>
      <c r="E35" s="9">
        <v>1</v>
      </c>
      <c r="F35" s="10">
        <v>1</v>
      </c>
      <c r="G35" s="5">
        <v>1</v>
      </c>
      <c r="H35" s="6">
        <v>1</v>
      </c>
      <c r="I35" s="7">
        <v>1</v>
      </c>
      <c r="J35" s="8">
        <v>1</v>
      </c>
      <c r="K35" s="51">
        <f t="shared" si="0"/>
        <v>10</v>
      </c>
      <c r="L35" s="51">
        <f t="shared" si="1"/>
        <v>10</v>
      </c>
      <c r="M35" s="51">
        <f t="shared" si="2"/>
        <v>10</v>
      </c>
      <c r="N35" s="52">
        <f t="shared" si="3"/>
        <v>30</v>
      </c>
      <c r="O35" s="13">
        <f t="shared" si="4"/>
        <v>1</v>
      </c>
      <c r="P35">
        <f t="shared" si="5"/>
        <v>8.3095238095238084</v>
      </c>
      <c r="Q35" s="83">
        <f t="shared" si="6"/>
        <v>1</v>
      </c>
      <c r="R35" s="4">
        <f t="shared" si="7"/>
        <v>8.2216216216216225</v>
      </c>
      <c r="S35" s="13">
        <f t="shared" si="8"/>
        <v>1</v>
      </c>
      <c r="T35">
        <f t="shared" si="9"/>
        <v>11.300613496932517</v>
      </c>
      <c r="U35" s="82">
        <f t="shared" si="10"/>
        <v>27</v>
      </c>
    </row>
    <row r="36" spans="1:21" ht="16.5" thickBot="1" x14ac:dyDescent="0.3">
      <c r="A36">
        <v>32</v>
      </c>
      <c r="B36" s="47"/>
      <c r="C36" s="56"/>
      <c r="D36" s="49"/>
      <c r="E36" s="9">
        <v>1</v>
      </c>
      <c r="F36" s="10">
        <v>1</v>
      </c>
      <c r="G36" s="5">
        <v>1</v>
      </c>
      <c r="H36" s="6">
        <v>1</v>
      </c>
      <c r="I36" s="7">
        <v>1</v>
      </c>
      <c r="J36" s="8">
        <v>1</v>
      </c>
      <c r="K36" s="51">
        <f t="shared" si="0"/>
        <v>10</v>
      </c>
      <c r="L36" s="51">
        <f t="shared" si="1"/>
        <v>10</v>
      </c>
      <c r="M36" s="51">
        <f t="shared" si="2"/>
        <v>10</v>
      </c>
      <c r="N36" s="52">
        <f t="shared" si="3"/>
        <v>30</v>
      </c>
      <c r="O36" s="13">
        <f t="shared" si="4"/>
        <v>1</v>
      </c>
      <c r="P36">
        <f t="shared" si="5"/>
        <v>8.3095238095238084</v>
      </c>
      <c r="Q36" s="83">
        <f t="shared" si="6"/>
        <v>1</v>
      </c>
      <c r="R36" s="4">
        <f t="shared" si="7"/>
        <v>8.2216216216216225</v>
      </c>
      <c r="S36" s="13">
        <f t="shared" si="8"/>
        <v>1</v>
      </c>
      <c r="T36">
        <f t="shared" si="9"/>
        <v>11.300613496932517</v>
      </c>
      <c r="U36" s="82">
        <f t="shared" si="10"/>
        <v>27</v>
      </c>
    </row>
    <row r="37" spans="1:21" ht="16.5" thickBot="1" x14ac:dyDescent="0.3">
      <c r="A37">
        <v>33</v>
      </c>
      <c r="B37" s="53"/>
      <c r="C37" s="57"/>
      <c r="D37" s="54"/>
      <c r="E37" s="9">
        <v>1</v>
      </c>
      <c r="F37" s="10">
        <v>1</v>
      </c>
      <c r="G37" s="5">
        <v>1</v>
      </c>
      <c r="H37" s="6">
        <v>1</v>
      </c>
      <c r="I37" s="7">
        <v>1</v>
      </c>
      <c r="J37" s="8">
        <v>1</v>
      </c>
      <c r="K37" s="51">
        <f t="shared" si="0"/>
        <v>10</v>
      </c>
      <c r="L37" s="51">
        <f t="shared" si="1"/>
        <v>10</v>
      </c>
      <c r="M37" s="51">
        <f t="shared" si="2"/>
        <v>10</v>
      </c>
      <c r="N37" s="52">
        <f t="shared" si="3"/>
        <v>30</v>
      </c>
      <c r="O37" s="13">
        <f t="shared" si="4"/>
        <v>1</v>
      </c>
      <c r="P37">
        <f t="shared" si="5"/>
        <v>8.3095238095238084</v>
      </c>
      <c r="Q37" s="83">
        <f t="shared" si="6"/>
        <v>1</v>
      </c>
      <c r="R37" s="4">
        <f t="shared" si="7"/>
        <v>8.2216216216216225</v>
      </c>
      <c r="S37" s="13">
        <f t="shared" si="8"/>
        <v>1</v>
      </c>
      <c r="T37">
        <f t="shared" si="9"/>
        <v>11.300613496932517</v>
      </c>
      <c r="U37" s="82">
        <f t="shared" si="10"/>
        <v>27</v>
      </c>
    </row>
    <row r="38" spans="1:21" ht="16.5" thickBot="1" x14ac:dyDescent="0.3">
      <c r="A38">
        <v>34</v>
      </c>
      <c r="B38" s="48"/>
      <c r="C38" s="58"/>
      <c r="D38" s="50"/>
      <c r="E38" s="9">
        <v>1</v>
      </c>
      <c r="F38" s="10">
        <v>1</v>
      </c>
      <c r="G38" s="5">
        <v>1</v>
      </c>
      <c r="H38" s="6">
        <v>1</v>
      </c>
      <c r="I38" s="7">
        <v>1</v>
      </c>
      <c r="J38" s="8">
        <v>1</v>
      </c>
      <c r="K38" s="51">
        <f t="shared" si="0"/>
        <v>10</v>
      </c>
      <c r="L38" s="51">
        <f t="shared" si="1"/>
        <v>10</v>
      </c>
      <c r="M38" s="51">
        <f t="shared" si="2"/>
        <v>10</v>
      </c>
      <c r="N38" s="52">
        <f t="shared" si="3"/>
        <v>30</v>
      </c>
      <c r="O38" s="13">
        <f t="shared" si="4"/>
        <v>1</v>
      </c>
      <c r="P38">
        <f t="shared" si="5"/>
        <v>8.3095238095238084</v>
      </c>
      <c r="Q38" s="83">
        <f t="shared" si="6"/>
        <v>1</v>
      </c>
      <c r="R38" s="4">
        <f t="shared" si="7"/>
        <v>8.2216216216216225</v>
      </c>
      <c r="S38" s="13">
        <f t="shared" si="8"/>
        <v>1</v>
      </c>
      <c r="T38">
        <f t="shared" si="9"/>
        <v>11.300613496932517</v>
      </c>
      <c r="U38" s="82">
        <f t="shared" si="10"/>
        <v>27</v>
      </c>
    </row>
    <row r="39" spans="1:21" ht="16.5" thickBot="1" x14ac:dyDescent="0.3">
      <c r="A39">
        <v>35</v>
      </c>
      <c r="B39" s="47"/>
      <c r="C39" s="56"/>
      <c r="D39" s="49"/>
      <c r="E39" s="9">
        <v>1</v>
      </c>
      <c r="F39" s="10">
        <v>1</v>
      </c>
      <c r="G39" s="5">
        <v>1</v>
      </c>
      <c r="H39" s="6">
        <v>1</v>
      </c>
      <c r="I39" s="7">
        <v>1</v>
      </c>
      <c r="J39" s="8">
        <v>1</v>
      </c>
      <c r="K39" s="51">
        <f t="shared" si="0"/>
        <v>10</v>
      </c>
      <c r="L39" s="51">
        <f t="shared" si="1"/>
        <v>10</v>
      </c>
      <c r="M39" s="51">
        <f t="shared" si="2"/>
        <v>10</v>
      </c>
      <c r="N39" s="52">
        <f t="shared" si="3"/>
        <v>30</v>
      </c>
      <c r="O39" s="13">
        <f t="shared" si="4"/>
        <v>1</v>
      </c>
      <c r="P39">
        <f t="shared" si="5"/>
        <v>8.3095238095238084</v>
      </c>
      <c r="Q39" s="83">
        <f t="shared" si="6"/>
        <v>1</v>
      </c>
      <c r="R39" s="4">
        <f t="shared" si="7"/>
        <v>8.2216216216216225</v>
      </c>
      <c r="S39" s="13">
        <f t="shared" si="8"/>
        <v>1</v>
      </c>
      <c r="T39">
        <f t="shared" si="9"/>
        <v>11.300613496932517</v>
      </c>
      <c r="U39" s="82">
        <f t="shared" si="10"/>
        <v>27</v>
      </c>
    </row>
    <row r="40" spans="1:21" ht="16.5" thickBot="1" x14ac:dyDescent="0.3">
      <c r="A40">
        <v>36</v>
      </c>
      <c r="B40" s="53"/>
      <c r="C40" s="57"/>
      <c r="D40" s="54"/>
      <c r="E40" s="9">
        <v>1</v>
      </c>
      <c r="F40" s="10">
        <v>1</v>
      </c>
      <c r="G40" s="5">
        <v>1</v>
      </c>
      <c r="H40" s="6">
        <v>1</v>
      </c>
      <c r="I40" s="7">
        <v>1</v>
      </c>
      <c r="J40" s="8">
        <v>1</v>
      </c>
      <c r="K40" s="51">
        <f t="shared" si="0"/>
        <v>10</v>
      </c>
      <c r="L40" s="51">
        <f t="shared" si="1"/>
        <v>10</v>
      </c>
      <c r="M40" s="51">
        <f t="shared" si="2"/>
        <v>10</v>
      </c>
      <c r="N40" s="52">
        <f t="shared" si="3"/>
        <v>30</v>
      </c>
      <c r="O40" s="13">
        <f t="shared" si="4"/>
        <v>1</v>
      </c>
      <c r="P40">
        <f t="shared" si="5"/>
        <v>8.3095238095238084</v>
      </c>
      <c r="Q40" s="83">
        <f t="shared" si="6"/>
        <v>1</v>
      </c>
      <c r="R40" s="4">
        <f t="shared" si="7"/>
        <v>8.2216216216216225</v>
      </c>
      <c r="S40" s="13">
        <f t="shared" si="8"/>
        <v>1</v>
      </c>
      <c r="T40">
        <f t="shared" si="9"/>
        <v>11.300613496932517</v>
      </c>
      <c r="U40" s="82">
        <f t="shared" si="10"/>
        <v>27</v>
      </c>
    </row>
    <row r="41" spans="1:21" ht="16.5" thickBot="1" x14ac:dyDescent="0.3">
      <c r="A41">
        <v>37</v>
      </c>
      <c r="B41" s="48"/>
      <c r="C41" s="58"/>
      <c r="D41" s="50"/>
      <c r="E41" s="9">
        <v>1</v>
      </c>
      <c r="F41" s="10">
        <v>1</v>
      </c>
      <c r="G41" s="5">
        <v>1</v>
      </c>
      <c r="H41" s="6">
        <v>1</v>
      </c>
      <c r="I41" s="7">
        <v>1</v>
      </c>
      <c r="J41" s="8">
        <v>1</v>
      </c>
      <c r="K41" s="51">
        <f t="shared" si="0"/>
        <v>10</v>
      </c>
      <c r="L41" s="51">
        <f t="shared" si="1"/>
        <v>10</v>
      </c>
      <c r="M41" s="51">
        <f t="shared" si="2"/>
        <v>10</v>
      </c>
      <c r="N41" s="52">
        <f t="shared" si="3"/>
        <v>30</v>
      </c>
      <c r="O41" s="13">
        <f t="shared" si="4"/>
        <v>1</v>
      </c>
      <c r="P41">
        <f t="shared" si="5"/>
        <v>8.3095238095238084</v>
      </c>
      <c r="Q41" s="83">
        <f t="shared" si="6"/>
        <v>1</v>
      </c>
      <c r="R41" s="4">
        <f t="shared" si="7"/>
        <v>8.2216216216216225</v>
      </c>
      <c r="S41" s="13">
        <f t="shared" si="8"/>
        <v>1</v>
      </c>
      <c r="T41">
        <f t="shared" si="9"/>
        <v>11.300613496932517</v>
      </c>
      <c r="U41" s="82">
        <f t="shared" si="10"/>
        <v>27</v>
      </c>
    </row>
    <row r="42" spans="1:21" ht="16.5" thickBot="1" x14ac:dyDescent="0.3">
      <c r="A42">
        <v>38</v>
      </c>
      <c r="B42" s="47"/>
      <c r="C42" s="56"/>
      <c r="D42" s="49"/>
      <c r="E42" s="9">
        <v>1</v>
      </c>
      <c r="F42" s="10">
        <v>1</v>
      </c>
      <c r="G42" s="5">
        <v>1</v>
      </c>
      <c r="H42" s="6">
        <v>1</v>
      </c>
      <c r="I42" s="7">
        <v>1</v>
      </c>
      <c r="J42" s="8">
        <v>1</v>
      </c>
      <c r="K42" s="51">
        <f t="shared" si="0"/>
        <v>10</v>
      </c>
      <c r="L42" s="51">
        <f t="shared" si="1"/>
        <v>10</v>
      </c>
      <c r="M42" s="51">
        <f t="shared" si="2"/>
        <v>10</v>
      </c>
      <c r="N42" s="52">
        <f t="shared" si="3"/>
        <v>30</v>
      </c>
      <c r="O42" s="13">
        <f t="shared" si="4"/>
        <v>1</v>
      </c>
      <c r="P42">
        <f t="shared" si="5"/>
        <v>8.3095238095238084</v>
      </c>
      <c r="Q42" s="83">
        <f t="shared" si="6"/>
        <v>1</v>
      </c>
      <c r="R42" s="4">
        <f t="shared" si="7"/>
        <v>8.2216216216216225</v>
      </c>
      <c r="S42" s="13">
        <f t="shared" si="8"/>
        <v>1</v>
      </c>
      <c r="T42">
        <f t="shared" si="9"/>
        <v>11.300613496932517</v>
      </c>
      <c r="U42" s="82">
        <f t="shared" si="10"/>
        <v>27</v>
      </c>
    </row>
    <row r="43" spans="1:21" ht="16.5" thickBot="1" x14ac:dyDescent="0.3">
      <c r="A43">
        <v>39</v>
      </c>
      <c r="B43" s="53"/>
      <c r="C43" s="57"/>
      <c r="D43" s="54"/>
      <c r="E43" s="9">
        <v>1</v>
      </c>
      <c r="F43" s="10">
        <v>1</v>
      </c>
      <c r="G43" s="5">
        <v>1</v>
      </c>
      <c r="H43" s="6">
        <v>1</v>
      </c>
      <c r="I43" s="7">
        <v>1</v>
      </c>
      <c r="J43" s="8">
        <v>1</v>
      </c>
      <c r="K43" s="51">
        <f t="shared" si="0"/>
        <v>10</v>
      </c>
      <c r="L43" s="51">
        <f t="shared" si="1"/>
        <v>10</v>
      </c>
      <c r="M43" s="51">
        <f t="shared" si="2"/>
        <v>10</v>
      </c>
      <c r="N43" s="52">
        <f t="shared" si="3"/>
        <v>30</v>
      </c>
      <c r="O43" s="13">
        <f t="shared" si="4"/>
        <v>1</v>
      </c>
      <c r="P43">
        <f t="shared" si="5"/>
        <v>8.3095238095238084</v>
      </c>
      <c r="Q43" s="83">
        <f t="shared" si="6"/>
        <v>1</v>
      </c>
      <c r="R43" s="4">
        <f t="shared" si="7"/>
        <v>8.2216216216216225</v>
      </c>
      <c r="S43" s="13">
        <f t="shared" si="8"/>
        <v>1</v>
      </c>
      <c r="T43">
        <f t="shared" si="9"/>
        <v>11.300613496932517</v>
      </c>
      <c r="U43" s="82">
        <f t="shared" si="10"/>
        <v>27</v>
      </c>
    </row>
    <row r="44" spans="1:21" ht="16.5" thickBot="1" x14ac:dyDescent="0.3">
      <c r="A44">
        <v>40</v>
      </c>
      <c r="B44" s="48"/>
      <c r="C44" s="58"/>
      <c r="D44" s="50"/>
      <c r="E44" s="9">
        <v>1</v>
      </c>
      <c r="F44" s="10">
        <v>1</v>
      </c>
      <c r="G44" s="5">
        <v>1</v>
      </c>
      <c r="H44" s="6">
        <v>1</v>
      </c>
      <c r="I44" s="7">
        <v>1</v>
      </c>
      <c r="J44" s="8">
        <v>1</v>
      </c>
      <c r="K44" s="51">
        <f t="shared" si="0"/>
        <v>10</v>
      </c>
      <c r="L44" s="51">
        <f t="shared" si="1"/>
        <v>10</v>
      </c>
      <c r="M44" s="51">
        <f t="shared" si="2"/>
        <v>10</v>
      </c>
      <c r="N44" s="52">
        <f t="shared" si="3"/>
        <v>30</v>
      </c>
      <c r="O44" s="13">
        <f t="shared" si="4"/>
        <v>1</v>
      </c>
      <c r="P44">
        <f t="shared" si="5"/>
        <v>8.3095238095238084</v>
      </c>
      <c r="Q44" s="83">
        <f t="shared" si="6"/>
        <v>1</v>
      </c>
      <c r="R44" s="4">
        <f t="shared" si="7"/>
        <v>8.2216216216216225</v>
      </c>
      <c r="S44" s="13">
        <f t="shared" si="8"/>
        <v>1</v>
      </c>
      <c r="T44">
        <f t="shared" si="9"/>
        <v>11.300613496932517</v>
      </c>
      <c r="U44" s="82">
        <f t="shared" si="10"/>
        <v>27</v>
      </c>
    </row>
    <row r="45" spans="1:21" ht="16.5" thickBot="1" x14ac:dyDescent="0.3">
      <c r="A45">
        <v>41</v>
      </c>
      <c r="B45" s="47"/>
      <c r="C45" s="56"/>
      <c r="D45" s="49"/>
      <c r="E45" s="9">
        <v>1</v>
      </c>
      <c r="F45" s="10">
        <v>1</v>
      </c>
      <c r="G45" s="5">
        <v>1</v>
      </c>
      <c r="H45" s="6">
        <v>1</v>
      </c>
      <c r="I45" s="7">
        <v>1</v>
      </c>
      <c r="J45" s="8">
        <v>1</v>
      </c>
      <c r="K45" s="51">
        <f t="shared" si="0"/>
        <v>10</v>
      </c>
      <c r="L45" s="51">
        <f t="shared" si="1"/>
        <v>10</v>
      </c>
      <c r="M45" s="51">
        <f t="shared" si="2"/>
        <v>10</v>
      </c>
      <c r="N45" s="52">
        <f t="shared" si="3"/>
        <v>30</v>
      </c>
      <c r="O45" s="13">
        <f t="shared" si="4"/>
        <v>1</v>
      </c>
      <c r="P45">
        <f t="shared" si="5"/>
        <v>8.3095238095238084</v>
      </c>
      <c r="Q45" s="83">
        <f t="shared" si="6"/>
        <v>1</v>
      </c>
      <c r="R45" s="4">
        <f t="shared" si="7"/>
        <v>8.2216216216216225</v>
      </c>
      <c r="S45" s="13">
        <f t="shared" si="8"/>
        <v>1</v>
      </c>
      <c r="T45">
        <f t="shared" si="9"/>
        <v>11.300613496932517</v>
      </c>
      <c r="U45" s="82">
        <f t="shared" si="10"/>
        <v>27</v>
      </c>
    </row>
    <row r="46" spans="1:21" ht="16.5" thickBot="1" x14ac:dyDescent="0.3">
      <c r="A46">
        <v>42</v>
      </c>
      <c r="B46" s="72"/>
      <c r="C46" s="73"/>
      <c r="D46" s="74"/>
      <c r="E46" s="9">
        <v>1</v>
      </c>
      <c r="F46" s="10">
        <v>1</v>
      </c>
      <c r="G46" s="5">
        <v>1</v>
      </c>
      <c r="H46" s="6">
        <v>1</v>
      </c>
      <c r="I46" s="7">
        <v>1</v>
      </c>
      <c r="J46" s="8">
        <v>1</v>
      </c>
      <c r="K46" s="51">
        <f t="shared" si="0"/>
        <v>10</v>
      </c>
      <c r="L46" s="51">
        <f t="shared" si="1"/>
        <v>10</v>
      </c>
      <c r="M46" s="51">
        <f t="shared" si="2"/>
        <v>10</v>
      </c>
      <c r="N46" s="52">
        <f t="shared" si="3"/>
        <v>30</v>
      </c>
      <c r="O46" s="13">
        <f t="shared" si="4"/>
        <v>1</v>
      </c>
      <c r="P46">
        <f t="shared" si="5"/>
        <v>8.3095238095238084</v>
      </c>
      <c r="Q46" s="83">
        <f t="shared" si="6"/>
        <v>1</v>
      </c>
      <c r="R46" s="4">
        <f t="shared" si="7"/>
        <v>8.2216216216216225</v>
      </c>
      <c r="S46" s="13">
        <f t="shared" si="8"/>
        <v>1</v>
      </c>
      <c r="T46">
        <f t="shared" si="9"/>
        <v>11.300613496932517</v>
      </c>
      <c r="U46" s="82">
        <f t="shared" si="10"/>
        <v>27</v>
      </c>
    </row>
    <row r="47" spans="1:21" ht="16.5" thickBot="1" x14ac:dyDescent="0.3">
      <c r="A47">
        <v>43</v>
      </c>
      <c r="B47" s="75"/>
      <c r="C47" s="76"/>
      <c r="D47" s="77"/>
      <c r="E47" s="9">
        <v>1</v>
      </c>
      <c r="F47" s="10">
        <v>1</v>
      </c>
      <c r="G47" s="5">
        <v>1</v>
      </c>
      <c r="H47" s="6">
        <v>1</v>
      </c>
      <c r="I47" s="7">
        <v>1</v>
      </c>
      <c r="J47" s="8">
        <v>1</v>
      </c>
      <c r="K47" s="51">
        <f t="shared" si="0"/>
        <v>10</v>
      </c>
      <c r="L47" s="51">
        <f t="shared" si="1"/>
        <v>10</v>
      </c>
      <c r="M47" s="51">
        <f t="shared" si="2"/>
        <v>10</v>
      </c>
      <c r="N47" s="52">
        <f t="shared" si="3"/>
        <v>30</v>
      </c>
      <c r="O47" s="13">
        <f t="shared" si="4"/>
        <v>1</v>
      </c>
      <c r="P47">
        <f t="shared" si="5"/>
        <v>8.3095238095238084</v>
      </c>
      <c r="Q47" s="83">
        <f t="shared" si="6"/>
        <v>1</v>
      </c>
      <c r="R47" s="4">
        <f t="shared" si="7"/>
        <v>8.2216216216216225</v>
      </c>
      <c r="S47" s="13">
        <f t="shared" si="8"/>
        <v>1</v>
      </c>
      <c r="T47">
        <f t="shared" si="9"/>
        <v>11.300613496932517</v>
      </c>
      <c r="U47" s="82">
        <f t="shared" si="10"/>
        <v>27</v>
      </c>
    </row>
    <row r="48" spans="1:21" ht="16.5" thickBot="1" x14ac:dyDescent="0.3">
      <c r="A48">
        <v>44</v>
      </c>
      <c r="B48" s="53"/>
      <c r="C48" s="57"/>
      <c r="D48" s="54"/>
      <c r="E48" s="9">
        <v>1</v>
      </c>
      <c r="F48" s="10">
        <v>1</v>
      </c>
      <c r="G48" s="5">
        <v>1</v>
      </c>
      <c r="H48" s="6">
        <v>1</v>
      </c>
      <c r="I48" s="7">
        <v>1</v>
      </c>
      <c r="J48" s="8">
        <v>1</v>
      </c>
      <c r="K48" s="51">
        <f t="shared" si="0"/>
        <v>10</v>
      </c>
      <c r="L48" s="51">
        <f t="shared" si="1"/>
        <v>10</v>
      </c>
      <c r="M48" s="51">
        <f t="shared" si="2"/>
        <v>10</v>
      </c>
      <c r="N48" s="52">
        <f t="shared" si="3"/>
        <v>30</v>
      </c>
      <c r="O48" s="13">
        <f t="shared" si="4"/>
        <v>1</v>
      </c>
      <c r="P48">
        <f t="shared" si="5"/>
        <v>8.3095238095238084</v>
      </c>
      <c r="Q48" s="83">
        <f t="shared" si="6"/>
        <v>1</v>
      </c>
      <c r="R48" s="4">
        <f t="shared" si="7"/>
        <v>8.2216216216216225</v>
      </c>
      <c r="S48" s="13">
        <f t="shared" si="8"/>
        <v>1</v>
      </c>
      <c r="T48">
        <f t="shared" si="9"/>
        <v>11.300613496932517</v>
      </c>
      <c r="U48" s="82">
        <f t="shared" si="10"/>
        <v>27</v>
      </c>
    </row>
    <row r="49" spans="1:21" ht="16.5" thickBot="1" x14ac:dyDescent="0.3">
      <c r="A49">
        <v>45</v>
      </c>
      <c r="B49" s="72"/>
      <c r="C49" s="73"/>
      <c r="D49" s="74"/>
      <c r="E49" s="9">
        <v>1</v>
      </c>
      <c r="F49" s="10">
        <v>1</v>
      </c>
      <c r="G49" s="5">
        <v>1</v>
      </c>
      <c r="H49" s="6">
        <v>1</v>
      </c>
      <c r="I49" s="7">
        <v>1</v>
      </c>
      <c r="J49" s="8">
        <v>1</v>
      </c>
      <c r="K49" s="51">
        <f t="shared" si="0"/>
        <v>10</v>
      </c>
      <c r="L49" s="51">
        <f t="shared" si="1"/>
        <v>10</v>
      </c>
      <c r="M49" s="51">
        <f t="shared" si="2"/>
        <v>10</v>
      </c>
      <c r="N49" s="52">
        <f t="shared" si="3"/>
        <v>30</v>
      </c>
      <c r="O49" s="13">
        <f t="shared" si="4"/>
        <v>1</v>
      </c>
      <c r="P49">
        <f t="shared" si="5"/>
        <v>8.3095238095238084</v>
      </c>
      <c r="Q49" s="83">
        <f t="shared" si="6"/>
        <v>1</v>
      </c>
      <c r="R49" s="4">
        <f t="shared" si="7"/>
        <v>8.2216216216216225</v>
      </c>
      <c r="S49" s="13">
        <f t="shared" si="8"/>
        <v>1</v>
      </c>
      <c r="T49">
        <f t="shared" si="9"/>
        <v>11.300613496932517</v>
      </c>
      <c r="U49" s="82">
        <f t="shared" si="10"/>
        <v>27</v>
      </c>
    </row>
    <row r="50" spans="1:21" ht="16.5" thickBot="1" x14ac:dyDescent="0.3">
      <c r="A50">
        <v>46</v>
      </c>
      <c r="B50" s="75"/>
      <c r="C50" s="76"/>
      <c r="D50" s="77"/>
      <c r="E50" s="9">
        <v>1</v>
      </c>
      <c r="F50" s="10">
        <v>1</v>
      </c>
      <c r="G50" s="5">
        <v>1</v>
      </c>
      <c r="H50" s="6">
        <v>1</v>
      </c>
      <c r="I50" s="7">
        <v>1</v>
      </c>
      <c r="J50" s="8">
        <v>1</v>
      </c>
      <c r="K50" s="51">
        <f t="shared" si="0"/>
        <v>10</v>
      </c>
      <c r="L50" s="51">
        <f t="shared" si="1"/>
        <v>10</v>
      </c>
      <c r="M50" s="51">
        <f t="shared" si="2"/>
        <v>10</v>
      </c>
      <c r="N50" s="52">
        <f t="shared" si="3"/>
        <v>30</v>
      </c>
      <c r="O50" s="13">
        <f t="shared" si="4"/>
        <v>1</v>
      </c>
      <c r="P50">
        <f t="shared" si="5"/>
        <v>8.3095238095238084</v>
      </c>
      <c r="Q50" s="83">
        <f t="shared" si="6"/>
        <v>1</v>
      </c>
      <c r="R50" s="4">
        <f t="shared" si="7"/>
        <v>8.2216216216216225</v>
      </c>
      <c r="S50" s="13">
        <f t="shared" si="8"/>
        <v>1</v>
      </c>
      <c r="T50">
        <f t="shared" si="9"/>
        <v>11.300613496932517</v>
      </c>
      <c r="U50" s="82">
        <f t="shared" si="10"/>
        <v>27</v>
      </c>
    </row>
    <row r="51" spans="1:21" ht="16.5" thickBot="1" x14ac:dyDescent="0.3">
      <c r="A51">
        <v>47</v>
      </c>
      <c r="B51" s="53"/>
      <c r="C51" s="57"/>
      <c r="D51" s="54"/>
      <c r="E51" s="9">
        <v>1</v>
      </c>
      <c r="F51" s="10">
        <v>1</v>
      </c>
      <c r="G51" s="5">
        <v>1</v>
      </c>
      <c r="H51" s="6">
        <v>1</v>
      </c>
      <c r="I51" s="7">
        <v>1</v>
      </c>
      <c r="J51" s="8">
        <v>1</v>
      </c>
      <c r="K51" s="51">
        <f t="shared" si="0"/>
        <v>10</v>
      </c>
      <c r="L51" s="51">
        <f t="shared" si="1"/>
        <v>10</v>
      </c>
      <c r="M51" s="51">
        <f t="shared" si="2"/>
        <v>10</v>
      </c>
      <c r="N51" s="52">
        <f t="shared" si="3"/>
        <v>30</v>
      </c>
      <c r="O51" s="13">
        <f t="shared" si="4"/>
        <v>1</v>
      </c>
      <c r="P51">
        <f t="shared" si="5"/>
        <v>8.3095238095238084</v>
      </c>
      <c r="Q51" s="83">
        <f t="shared" si="6"/>
        <v>1</v>
      </c>
      <c r="R51" s="4">
        <f t="shared" si="7"/>
        <v>8.2216216216216225</v>
      </c>
      <c r="S51" s="13">
        <f t="shared" si="8"/>
        <v>1</v>
      </c>
      <c r="T51">
        <f t="shared" si="9"/>
        <v>11.300613496932517</v>
      </c>
      <c r="U51" s="82">
        <f t="shared" si="10"/>
        <v>27</v>
      </c>
    </row>
    <row r="52" spans="1:21" ht="16.5" thickBot="1" x14ac:dyDescent="0.3">
      <c r="A52">
        <v>48</v>
      </c>
      <c r="B52" s="72"/>
      <c r="C52" s="73"/>
      <c r="D52" s="74"/>
      <c r="E52" s="9">
        <v>1</v>
      </c>
      <c r="F52" s="10">
        <v>1</v>
      </c>
      <c r="G52" s="5">
        <v>1</v>
      </c>
      <c r="H52" s="6">
        <v>1</v>
      </c>
      <c r="I52" s="7">
        <v>1</v>
      </c>
      <c r="J52" s="8">
        <v>1</v>
      </c>
      <c r="K52" s="51">
        <f t="shared" si="0"/>
        <v>10</v>
      </c>
      <c r="L52" s="51">
        <f t="shared" si="1"/>
        <v>10</v>
      </c>
      <c r="M52" s="51">
        <f t="shared" si="2"/>
        <v>10</v>
      </c>
      <c r="N52" s="52">
        <f t="shared" si="3"/>
        <v>30</v>
      </c>
      <c r="O52" s="13">
        <f t="shared" si="4"/>
        <v>1</v>
      </c>
      <c r="P52">
        <f t="shared" si="5"/>
        <v>8.3095238095238084</v>
      </c>
      <c r="Q52" s="83">
        <f t="shared" si="6"/>
        <v>1</v>
      </c>
      <c r="R52" s="4">
        <f t="shared" si="7"/>
        <v>8.2216216216216225</v>
      </c>
      <c r="S52" s="13">
        <f t="shared" si="8"/>
        <v>1</v>
      </c>
      <c r="T52">
        <f t="shared" si="9"/>
        <v>11.300613496932517</v>
      </c>
      <c r="U52" s="82">
        <f t="shared" si="10"/>
        <v>27</v>
      </c>
    </row>
    <row r="53" spans="1:21" ht="16.5" thickBot="1" x14ac:dyDescent="0.3">
      <c r="A53">
        <v>49</v>
      </c>
      <c r="B53" s="75"/>
      <c r="C53" s="76"/>
      <c r="D53" s="77"/>
      <c r="E53" s="9">
        <v>1</v>
      </c>
      <c r="F53" s="10">
        <v>1</v>
      </c>
      <c r="G53" s="5">
        <v>1</v>
      </c>
      <c r="H53" s="6">
        <v>1</v>
      </c>
      <c r="I53" s="7">
        <v>1</v>
      </c>
      <c r="J53" s="8">
        <v>1</v>
      </c>
      <c r="K53" s="51">
        <f t="shared" si="0"/>
        <v>10</v>
      </c>
      <c r="L53" s="51">
        <f t="shared" si="1"/>
        <v>10</v>
      </c>
      <c r="M53" s="51">
        <f t="shared" si="2"/>
        <v>10</v>
      </c>
      <c r="N53" s="52">
        <f t="shared" si="3"/>
        <v>30</v>
      </c>
      <c r="O53" s="13">
        <f t="shared" si="4"/>
        <v>1</v>
      </c>
      <c r="P53">
        <f t="shared" si="5"/>
        <v>8.3095238095238084</v>
      </c>
      <c r="Q53" s="83">
        <f t="shared" si="6"/>
        <v>1</v>
      </c>
      <c r="R53" s="4">
        <f t="shared" si="7"/>
        <v>8.2216216216216225</v>
      </c>
      <c r="S53" s="13">
        <f t="shared" si="8"/>
        <v>1</v>
      </c>
      <c r="T53">
        <f t="shared" si="9"/>
        <v>11.300613496932517</v>
      </c>
      <c r="U53" s="82">
        <f t="shared" si="10"/>
        <v>27</v>
      </c>
    </row>
    <row r="54" spans="1:21" ht="16.5" thickBot="1" x14ac:dyDescent="0.3">
      <c r="A54">
        <v>50</v>
      </c>
      <c r="B54" s="53"/>
      <c r="C54" s="57"/>
      <c r="D54" s="54"/>
      <c r="E54" s="9">
        <v>1</v>
      </c>
      <c r="F54" s="10">
        <v>1</v>
      </c>
      <c r="G54" s="5">
        <v>1</v>
      </c>
      <c r="H54" s="6">
        <v>1</v>
      </c>
      <c r="I54" s="7">
        <v>1</v>
      </c>
      <c r="J54" s="8">
        <v>1</v>
      </c>
      <c r="K54" s="51">
        <f t="shared" si="0"/>
        <v>10</v>
      </c>
      <c r="L54" s="51">
        <f t="shared" si="1"/>
        <v>10</v>
      </c>
      <c r="M54" s="51">
        <f t="shared" si="2"/>
        <v>10</v>
      </c>
      <c r="N54" s="52">
        <f t="shared" si="3"/>
        <v>30</v>
      </c>
      <c r="O54" s="13">
        <f t="shared" si="4"/>
        <v>1</v>
      </c>
      <c r="P54">
        <f t="shared" si="5"/>
        <v>8.3095238095238084</v>
      </c>
      <c r="Q54" s="83">
        <f t="shared" si="6"/>
        <v>1</v>
      </c>
      <c r="R54" s="4">
        <f t="shared" si="7"/>
        <v>8.2216216216216225</v>
      </c>
      <c r="S54" s="13">
        <f t="shared" si="8"/>
        <v>1</v>
      </c>
      <c r="T54">
        <f t="shared" si="9"/>
        <v>11.300613496932517</v>
      </c>
      <c r="U54" s="82">
        <f t="shared" si="10"/>
        <v>27</v>
      </c>
    </row>
    <row r="55" spans="1:21" ht="16.5" thickBot="1" x14ac:dyDescent="0.3">
      <c r="A55">
        <v>51</v>
      </c>
      <c r="B55" s="72"/>
      <c r="C55" s="73"/>
      <c r="D55" s="74"/>
      <c r="E55" s="9">
        <v>1</v>
      </c>
      <c r="F55" s="10">
        <v>1</v>
      </c>
      <c r="G55" s="5">
        <v>1</v>
      </c>
      <c r="H55" s="6">
        <v>1</v>
      </c>
      <c r="I55" s="7">
        <v>1</v>
      </c>
      <c r="J55" s="8">
        <v>1</v>
      </c>
      <c r="K55" s="51">
        <f t="shared" si="0"/>
        <v>10</v>
      </c>
      <c r="L55" s="51">
        <f t="shared" si="1"/>
        <v>10</v>
      </c>
      <c r="M55" s="51">
        <f t="shared" si="2"/>
        <v>10</v>
      </c>
      <c r="N55" s="52">
        <f t="shared" si="3"/>
        <v>30</v>
      </c>
      <c r="O55" s="13">
        <f t="shared" si="4"/>
        <v>1</v>
      </c>
      <c r="P55">
        <f t="shared" si="5"/>
        <v>8.3095238095238084</v>
      </c>
      <c r="Q55" s="83">
        <f t="shared" si="6"/>
        <v>1</v>
      </c>
      <c r="R55" s="4">
        <f t="shared" si="7"/>
        <v>8.2216216216216225</v>
      </c>
      <c r="S55" s="13">
        <f t="shared" si="8"/>
        <v>1</v>
      </c>
      <c r="T55">
        <f t="shared" si="9"/>
        <v>11.300613496932517</v>
      </c>
      <c r="U55" s="82">
        <f t="shared" si="10"/>
        <v>27</v>
      </c>
    </row>
    <row r="56" spans="1:21" ht="16.5" thickBot="1" x14ac:dyDescent="0.3">
      <c r="A56">
        <v>52</v>
      </c>
      <c r="B56" s="75"/>
      <c r="C56" s="76"/>
      <c r="D56" s="77"/>
      <c r="E56" s="9">
        <v>1</v>
      </c>
      <c r="F56" s="10">
        <v>1</v>
      </c>
      <c r="G56" s="5">
        <v>1</v>
      </c>
      <c r="H56" s="6">
        <v>1</v>
      </c>
      <c r="I56" s="7">
        <v>1</v>
      </c>
      <c r="J56" s="8">
        <v>1</v>
      </c>
      <c r="K56" s="51">
        <f t="shared" si="0"/>
        <v>10</v>
      </c>
      <c r="L56" s="51">
        <f t="shared" si="1"/>
        <v>10</v>
      </c>
      <c r="M56" s="51">
        <f t="shared" si="2"/>
        <v>10</v>
      </c>
      <c r="N56" s="52">
        <f t="shared" si="3"/>
        <v>30</v>
      </c>
      <c r="O56" s="13">
        <f t="shared" si="4"/>
        <v>1</v>
      </c>
      <c r="P56">
        <f t="shared" si="5"/>
        <v>8.3095238095238084</v>
      </c>
      <c r="Q56" s="83">
        <f t="shared" si="6"/>
        <v>1</v>
      </c>
      <c r="R56" s="4">
        <f t="shared" si="7"/>
        <v>8.2216216216216225</v>
      </c>
      <c r="S56" s="13">
        <f t="shared" si="8"/>
        <v>1</v>
      </c>
      <c r="T56">
        <f t="shared" si="9"/>
        <v>11.300613496932517</v>
      </c>
      <c r="U56" s="82">
        <f t="shared" si="10"/>
        <v>27</v>
      </c>
    </row>
    <row r="57" spans="1:21" ht="16.5" thickBot="1" x14ac:dyDescent="0.3">
      <c r="A57">
        <v>53</v>
      </c>
      <c r="B57" s="53"/>
      <c r="C57" s="57"/>
      <c r="D57" s="54"/>
      <c r="E57" s="9">
        <v>1</v>
      </c>
      <c r="F57" s="10">
        <v>1</v>
      </c>
      <c r="G57" s="5">
        <v>1</v>
      </c>
      <c r="H57" s="6">
        <v>1</v>
      </c>
      <c r="I57" s="7">
        <v>1</v>
      </c>
      <c r="J57" s="8">
        <v>1</v>
      </c>
      <c r="K57" s="51">
        <f t="shared" si="0"/>
        <v>10</v>
      </c>
      <c r="L57" s="51">
        <f t="shared" si="1"/>
        <v>10</v>
      </c>
      <c r="M57" s="51">
        <f t="shared" si="2"/>
        <v>10</v>
      </c>
      <c r="N57" s="52">
        <f t="shared" si="3"/>
        <v>30</v>
      </c>
      <c r="O57" s="13">
        <f t="shared" si="4"/>
        <v>1</v>
      </c>
      <c r="P57">
        <f t="shared" si="5"/>
        <v>8.3095238095238084</v>
      </c>
      <c r="Q57" s="83">
        <f t="shared" si="6"/>
        <v>1</v>
      </c>
      <c r="R57" s="4">
        <f t="shared" si="7"/>
        <v>8.2216216216216225</v>
      </c>
      <c r="S57" s="13">
        <f t="shared" si="8"/>
        <v>1</v>
      </c>
      <c r="T57">
        <f t="shared" si="9"/>
        <v>11.300613496932517</v>
      </c>
      <c r="U57" s="82">
        <f t="shared" si="10"/>
        <v>27</v>
      </c>
    </row>
    <row r="58" spans="1:21" ht="16.5" thickBot="1" x14ac:dyDescent="0.3">
      <c r="A58">
        <v>54</v>
      </c>
      <c r="B58" s="72"/>
      <c r="C58" s="73"/>
      <c r="D58" s="74"/>
      <c r="E58" s="9">
        <v>1</v>
      </c>
      <c r="F58" s="10">
        <v>1</v>
      </c>
      <c r="G58" s="5">
        <v>1</v>
      </c>
      <c r="H58" s="6">
        <v>1</v>
      </c>
      <c r="I58" s="7">
        <v>1</v>
      </c>
      <c r="J58" s="8">
        <v>1</v>
      </c>
      <c r="K58" s="51">
        <f t="shared" si="0"/>
        <v>10</v>
      </c>
      <c r="L58" s="51">
        <f t="shared" si="1"/>
        <v>10</v>
      </c>
      <c r="M58" s="51">
        <f t="shared" si="2"/>
        <v>10</v>
      </c>
      <c r="N58" s="52">
        <f t="shared" si="3"/>
        <v>30</v>
      </c>
      <c r="O58" s="13">
        <f t="shared" si="4"/>
        <v>1</v>
      </c>
      <c r="P58">
        <f t="shared" si="5"/>
        <v>8.3095238095238084</v>
      </c>
      <c r="Q58" s="83">
        <f t="shared" si="6"/>
        <v>1</v>
      </c>
      <c r="R58" s="4">
        <f t="shared" si="7"/>
        <v>8.2216216216216225</v>
      </c>
      <c r="S58" s="13">
        <f t="shared" si="8"/>
        <v>1</v>
      </c>
      <c r="T58">
        <f t="shared" si="9"/>
        <v>11.300613496932517</v>
      </c>
      <c r="U58" s="82">
        <f t="shared" si="10"/>
        <v>27</v>
      </c>
    </row>
    <row r="59" spans="1:21" ht="16.5" thickBot="1" x14ac:dyDescent="0.3">
      <c r="A59">
        <v>55</v>
      </c>
      <c r="B59" s="75"/>
      <c r="C59" s="76"/>
      <c r="D59" s="77"/>
      <c r="E59" s="9">
        <v>1</v>
      </c>
      <c r="F59" s="10">
        <v>1</v>
      </c>
      <c r="G59" s="5">
        <v>1</v>
      </c>
      <c r="H59" s="6">
        <v>1</v>
      </c>
      <c r="I59" s="7">
        <v>1</v>
      </c>
      <c r="J59" s="8">
        <v>1</v>
      </c>
      <c r="K59" s="51">
        <f t="shared" si="0"/>
        <v>10</v>
      </c>
      <c r="L59" s="51">
        <f t="shared" si="1"/>
        <v>10</v>
      </c>
      <c r="M59" s="51">
        <f t="shared" si="2"/>
        <v>10</v>
      </c>
      <c r="N59" s="52">
        <f t="shared" si="3"/>
        <v>30</v>
      </c>
      <c r="O59" s="13">
        <f t="shared" si="4"/>
        <v>1</v>
      </c>
      <c r="P59">
        <f t="shared" si="5"/>
        <v>8.3095238095238084</v>
      </c>
      <c r="Q59" s="83">
        <f t="shared" si="6"/>
        <v>1</v>
      </c>
      <c r="R59" s="4">
        <f t="shared" si="7"/>
        <v>8.2216216216216225</v>
      </c>
      <c r="S59" s="13">
        <f t="shared" si="8"/>
        <v>1</v>
      </c>
      <c r="T59">
        <f t="shared" si="9"/>
        <v>11.300613496932517</v>
      </c>
      <c r="U59" s="82">
        <f t="shared" si="10"/>
        <v>27</v>
      </c>
    </row>
    <row r="60" spans="1:21" ht="16.5" thickBot="1" x14ac:dyDescent="0.3">
      <c r="A60">
        <v>56</v>
      </c>
      <c r="B60" s="53"/>
      <c r="C60" s="57"/>
      <c r="D60" s="54"/>
      <c r="E60" s="9">
        <v>1</v>
      </c>
      <c r="F60" s="10">
        <v>1</v>
      </c>
      <c r="G60" s="5">
        <v>1</v>
      </c>
      <c r="H60" s="6">
        <v>1</v>
      </c>
      <c r="I60" s="7">
        <v>1</v>
      </c>
      <c r="J60" s="8">
        <v>1</v>
      </c>
      <c r="K60" s="51">
        <f t="shared" si="0"/>
        <v>10</v>
      </c>
      <c r="L60" s="51">
        <f t="shared" si="1"/>
        <v>10</v>
      </c>
      <c r="M60" s="51">
        <f t="shared" si="2"/>
        <v>10</v>
      </c>
      <c r="N60" s="52">
        <f t="shared" si="3"/>
        <v>30</v>
      </c>
      <c r="O60" s="13">
        <f t="shared" si="4"/>
        <v>1</v>
      </c>
      <c r="P60">
        <f t="shared" si="5"/>
        <v>8.3095238095238084</v>
      </c>
      <c r="Q60" s="83">
        <f t="shared" si="6"/>
        <v>1</v>
      </c>
      <c r="R60" s="4">
        <f t="shared" si="7"/>
        <v>8.2216216216216225</v>
      </c>
      <c r="S60" s="13">
        <f t="shared" si="8"/>
        <v>1</v>
      </c>
      <c r="T60">
        <f t="shared" si="9"/>
        <v>11.300613496932517</v>
      </c>
      <c r="U60" s="82">
        <f t="shared" si="10"/>
        <v>27</v>
      </c>
    </row>
    <row r="61" spans="1:21" ht="16.5" thickBot="1" x14ac:dyDescent="0.3">
      <c r="A61">
        <v>57</v>
      </c>
      <c r="B61" s="72"/>
      <c r="C61" s="73"/>
      <c r="D61" s="74"/>
      <c r="E61" s="9">
        <v>1</v>
      </c>
      <c r="F61" s="10">
        <v>1</v>
      </c>
      <c r="G61" s="5">
        <v>1</v>
      </c>
      <c r="H61" s="6">
        <v>1</v>
      </c>
      <c r="I61" s="7">
        <v>1</v>
      </c>
      <c r="J61" s="8">
        <v>1</v>
      </c>
      <c r="K61" s="51">
        <f t="shared" si="0"/>
        <v>10</v>
      </c>
      <c r="L61" s="51">
        <f t="shared" si="1"/>
        <v>10</v>
      </c>
      <c r="M61" s="51">
        <f t="shared" si="2"/>
        <v>10</v>
      </c>
      <c r="N61" s="52">
        <f t="shared" si="3"/>
        <v>30</v>
      </c>
      <c r="O61" s="13">
        <f t="shared" si="4"/>
        <v>1</v>
      </c>
      <c r="P61">
        <f t="shared" si="5"/>
        <v>8.3095238095238084</v>
      </c>
      <c r="Q61" s="83">
        <f t="shared" si="6"/>
        <v>1</v>
      </c>
      <c r="R61" s="4">
        <f t="shared" si="7"/>
        <v>8.2216216216216225</v>
      </c>
      <c r="S61" s="13">
        <f t="shared" si="8"/>
        <v>1</v>
      </c>
      <c r="T61">
        <f t="shared" si="9"/>
        <v>11.300613496932517</v>
      </c>
      <c r="U61" s="82">
        <f t="shared" si="10"/>
        <v>27</v>
      </c>
    </row>
    <row r="62" spans="1:21" ht="16.5" thickBot="1" x14ac:dyDescent="0.3">
      <c r="A62">
        <v>58</v>
      </c>
      <c r="B62" s="75"/>
      <c r="C62" s="76"/>
      <c r="D62" s="77"/>
      <c r="E62" s="9">
        <v>1</v>
      </c>
      <c r="F62" s="10">
        <v>1</v>
      </c>
      <c r="G62" s="5">
        <v>1</v>
      </c>
      <c r="H62" s="6">
        <v>1</v>
      </c>
      <c r="I62" s="7">
        <v>1</v>
      </c>
      <c r="J62" s="8">
        <v>1</v>
      </c>
      <c r="K62" s="51">
        <f t="shared" si="0"/>
        <v>10</v>
      </c>
      <c r="L62" s="51">
        <f t="shared" si="1"/>
        <v>10</v>
      </c>
      <c r="M62" s="51">
        <f t="shared" si="2"/>
        <v>10</v>
      </c>
      <c r="N62" s="52">
        <f t="shared" si="3"/>
        <v>30</v>
      </c>
      <c r="O62" s="13">
        <f t="shared" si="4"/>
        <v>1</v>
      </c>
      <c r="P62">
        <f t="shared" si="5"/>
        <v>8.3095238095238084</v>
      </c>
      <c r="Q62" s="83">
        <f t="shared" si="6"/>
        <v>1</v>
      </c>
      <c r="R62" s="4">
        <f t="shared" si="7"/>
        <v>8.2216216216216225</v>
      </c>
      <c r="S62" s="13">
        <f t="shared" si="8"/>
        <v>1</v>
      </c>
      <c r="T62">
        <f t="shared" si="9"/>
        <v>11.300613496932517</v>
      </c>
      <c r="U62" s="82">
        <f t="shared" si="10"/>
        <v>27</v>
      </c>
    </row>
    <row r="63" spans="1:21" ht="16.5" thickBot="1" x14ac:dyDescent="0.3">
      <c r="A63">
        <v>59</v>
      </c>
      <c r="B63" s="53"/>
      <c r="C63" s="57"/>
      <c r="D63" s="54"/>
      <c r="E63" s="9">
        <v>1</v>
      </c>
      <c r="F63" s="10">
        <v>1</v>
      </c>
      <c r="G63" s="5">
        <v>1</v>
      </c>
      <c r="H63" s="6">
        <v>1</v>
      </c>
      <c r="I63" s="7">
        <v>1</v>
      </c>
      <c r="J63" s="8">
        <v>1</v>
      </c>
      <c r="K63" s="51">
        <f t="shared" si="0"/>
        <v>10</v>
      </c>
      <c r="L63" s="51">
        <f t="shared" si="1"/>
        <v>10</v>
      </c>
      <c r="M63" s="51">
        <f t="shared" si="2"/>
        <v>10</v>
      </c>
      <c r="N63" s="52">
        <f t="shared" si="3"/>
        <v>30</v>
      </c>
      <c r="O63" s="13">
        <f t="shared" si="4"/>
        <v>1</v>
      </c>
      <c r="P63">
        <f t="shared" si="5"/>
        <v>8.3095238095238084</v>
      </c>
      <c r="Q63" s="83">
        <f t="shared" si="6"/>
        <v>1</v>
      </c>
      <c r="R63" s="4">
        <f t="shared" si="7"/>
        <v>8.2216216216216225</v>
      </c>
      <c r="S63" s="13">
        <f t="shared" si="8"/>
        <v>1</v>
      </c>
      <c r="T63">
        <f t="shared" si="9"/>
        <v>11.300613496932517</v>
      </c>
      <c r="U63" s="82">
        <f t="shared" si="10"/>
        <v>27</v>
      </c>
    </row>
    <row r="64" spans="1:21" ht="16.5" thickBot="1" x14ac:dyDescent="0.3">
      <c r="A64">
        <v>60</v>
      </c>
      <c r="B64" s="72"/>
      <c r="C64" s="73"/>
      <c r="D64" s="74"/>
      <c r="E64" s="9">
        <v>1</v>
      </c>
      <c r="F64" s="10">
        <v>1</v>
      </c>
      <c r="G64" s="5">
        <v>1</v>
      </c>
      <c r="H64" s="6">
        <v>1</v>
      </c>
      <c r="I64" s="7">
        <v>1</v>
      </c>
      <c r="J64" s="8">
        <v>1</v>
      </c>
      <c r="K64" s="51">
        <f t="shared" si="0"/>
        <v>10</v>
      </c>
      <c r="L64" s="51">
        <f t="shared" si="1"/>
        <v>10</v>
      </c>
      <c r="M64" s="51">
        <f t="shared" si="2"/>
        <v>10</v>
      </c>
      <c r="N64" s="52">
        <f t="shared" si="3"/>
        <v>30</v>
      </c>
      <c r="O64" s="13">
        <f t="shared" si="4"/>
        <v>1</v>
      </c>
      <c r="P64">
        <f t="shared" si="5"/>
        <v>8.3095238095238084</v>
      </c>
      <c r="Q64" s="83">
        <f t="shared" si="6"/>
        <v>1</v>
      </c>
      <c r="R64" s="4">
        <f t="shared" si="7"/>
        <v>8.2216216216216225</v>
      </c>
      <c r="S64" s="13">
        <f t="shared" si="8"/>
        <v>1</v>
      </c>
      <c r="T64">
        <f t="shared" si="9"/>
        <v>11.300613496932517</v>
      </c>
      <c r="U64" s="82">
        <f t="shared" si="10"/>
        <v>27</v>
      </c>
    </row>
    <row r="65" spans="1:21" ht="16.5" thickBot="1" x14ac:dyDescent="0.3">
      <c r="A65">
        <v>61</v>
      </c>
      <c r="B65" s="75"/>
      <c r="C65" s="76"/>
      <c r="D65" s="77"/>
      <c r="E65" s="9">
        <v>1</v>
      </c>
      <c r="F65" s="10">
        <v>1</v>
      </c>
      <c r="G65" s="5">
        <v>1</v>
      </c>
      <c r="H65" s="6">
        <v>1</v>
      </c>
      <c r="I65" s="7">
        <v>1</v>
      </c>
      <c r="J65" s="8">
        <v>1</v>
      </c>
      <c r="K65" s="51">
        <f t="shared" si="0"/>
        <v>10</v>
      </c>
      <c r="L65" s="51">
        <f t="shared" si="1"/>
        <v>10</v>
      </c>
      <c r="M65" s="51">
        <f t="shared" si="2"/>
        <v>10</v>
      </c>
      <c r="N65" s="52">
        <f t="shared" si="3"/>
        <v>30</v>
      </c>
      <c r="O65" s="13">
        <f t="shared" si="4"/>
        <v>1</v>
      </c>
      <c r="P65">
        <f t="shared" si="5"/>
        <v>8.3095238095238084</v>
      </c>
      <c r="Q65" s="83">
        <f t="shared" si="6"/>
        <v>1</v>
      </c>
      <c r="R65" s="4">
        <f t="shared" si="7"/>
        <v>8.2216216216216225</v>
      </c>
      <c r="S65" s="13">
        <f t="shared" si="8"/>
        <v>1</v>
      </c>
      <c r="T65">
        <f t="shared" si="9"/>
        <v>11.300613496932517</v>
      </c>
      <c r="U65" s="82">
        <f t="shared" si="10"/>
        <v>27</v>
      </c>
    </row>
    <row r="66" spans="1:21" ht="16.5" thickBot="1" x14ac:dyDescent="0.3">
      <c r="A66">
        <v>62</v>
      </c>
      <c r="B66" s="53"/>
      <c r="C66" s="57"/>
      <c r="D66" s="54"/>
      <c r="E66" s="9">
        <v>1</v>
      </c>
      <c r="F66" s="10">
        <v>1</v>
      </c>
      <c r="G66" s="5">
        <v>1</v>
      </c>
      <c r="H66" s="6">
        <v>1</v>
      </c>
      <c r="I66" s="7">
        <v>1</v>
      </c>
      <c r="J66" s="8">
        <v>1</v>
      </c>
      <c r="K66" s="51">
        <f t="shared" si="0"/>
        <v>10</v>
      </c>
      <c r="L66" s="51">
        <f t="shared" si="1"/>
        <v>10</v>
      </c>
      <c r="M66" s="51">
        <f t="shared" si="2"/>
        <v>10</v>
      </c>
      <c r="N66" s="52">
        <f t="shared" si="3"/>
        <v>30</v>
      </c>
      <c r="O66" s="13">
        <f t="shared" si="4"/>
        <v>1</v>
      </c>
      <c r="P66">
        <f t="shared" si="5"/>
        <v>8.3095238095238084</v>
      </c>
      <c r="Q66" s="83">
        <f t="shared" si="6"/>
        <v>1</v>
      </c>
      <c r="R66" s="4">
        <f t="shared" si="7"/>
        <v>8.2216216216216225</v>
      </c>
      <c r="S66" s="13">
        <f t="shared" si="8"/>
        <v>1</v>
      </c>
      <c r="T66">
        <f t="shared" si="9"/>
        <v>11.300613496932517</v>
      </c>
      <c r="U66" s="82">
        <f t="shared" si="10"/>
        <v>27</v>
      </c>
    </row>
    <row r="67" spans="1:21" ht="16.5" thickBot="1" x14ac:dyDescent="0.3">
      <c r="A67">
        <v>63</v>
      </c>
      <c r="B67" s="72"/>
      <c r="C67" s="73"/>
      <c r="D67" s="74"/>
      <c r="E67" s="9">
        <v>1</v>
      </c>
      <c r="F67" s="10">
        <v>1</v>
      </c>
      <c r="G67" s="5">
        <v>1</v>
      </c>
      <c r="H67" s="6">
        <v>1</v>
      </c>
      <c r="I67" s="7">
        <v>1</v>
      </c>
      <c r="J67" s="8">
        <v>1</v>
      </c>
      <c r="K67" s="51">
        <f t="shared" si="0"/>
        <v>10</v>
      </c>
      <c r="L67" s="51">
        <f t="shared" si="1"/>
        <v>10</v>
      </c>
      <c r="M67" s="51">
        <f t="shared" si="2"/>
        <v>10</v>
      </c>
      <c r="N67" s="52">
        <f t="shared" si="3"/>
        <v>30</v>
      </c>
      <c r="O67" s="13">
        <f t="shared" si="4"/>
        <v>1</v>
      </c>
      <c r="P67">
        <f t="shared" si="5"/>
        <v>8.3095238095238084</v>
      </c>
      <c r="Q67" s="83">
        <f t="shared" si="6"/>
        <v>1</v>
      </c>
      <c r="R67" s="4">
        <f t="shared" si="7"/>
        <v>8.2216216216216225</v>
      </c>
      <c r="S67" s="13">
        <f t="shared" si="8"/>
        <v>1</v>
      </c>
      <c r="T67">
        <f t="shared" si="9"/>
        <v>11.300613496932517</v>
      </c>
      <c r="U67" s="82">
        <f t="shared" si="10"/>
        <v>27</v>
      </c>
    </row>
    <row r="68" spans="1:21" ht="16.5" thickBot="1" x14ac:dyDescent="0.3">
      <c r="A68">
        <v>64</v>
      </c>
      <c r="B68" s="75"/>
      <c r="C68" s="76"/>
      <c r="D68" s="77"/>
      <c r="E68" s="9">
        <v>1</v>
      </c>
      <c r="F68" s="10">
        <v>1</v>
      </c>
      <c r="G68" s="5">
        <v>1</v>
      </c>
      <c r="H68" s="6">
        <v>1</v>
      </c>
      <c r="I68" s="7">
        <v>1</v>
      </c>
      <c r="J68" s="8">
        <v>1</v>
      </c>
      <c r="K68" s="51">
        <f t="shared" si="0"/>
        <v>10</v>
      </c>
      <c r="L68" s="51">
        <f t="shared" si="1"/>
        <v>10</v>
      </c>
      <c r="M68" s="51">
        <f t="shared" si="2"/>
        <v>10</v>
      </c>
      <c r="N68" s="52">
        <f t="shared" si="3"/>
        <v>30</v>
      </c>
      <c r="O68" s="13">
        <f t="shared" si="4"/>
        <v>1</v>
      </c>
      <c r="P68">
        <f t="shared" si="5"/>
        <v>8.3095238095238084</v>
      </c>
      <c r="Q68" s="83">
        <f t="shared" si="6"/>
        <v>1</v>
      </c>
      <c r="R68" s="4">
        <f t="shared" si="7"/>
        <v>8.2216216216216225</v>
      </c>
      <c r="S68" s="13">
        <f t="shared" si="8"/>
        <v>1</v>
      </c>
      <c r="T68">
        <f t="shared" si="9"/>
        <v>11.300613496932517</v>
      </c>
      <c r="U68" s="82">
        <f t="shared" si="10"/>
        <v>27</v>
      </c>
    </row>
    <row r="69" spans="1:21" ht="16.5" thickBot="1" x14ac:dyDescent="0.3">
      <c r="A69">
        <v>65</v>
      </c>
      <c r="B69" s="53"/>
      <c r="C69" s="57"/>
      <c r="D69" s="54"/>
      <c r="E69" s="9">
        <v>1</v>
      </c>
      <c r="F69" s="10">
        <v>1</v>
      </c>
      <c r="G69" s="5">
        <v>1</v>
      </c>
      <c r="H69" s="6">
        <v>1</v>
      </c>
      <c r="I69" s="7">
        <v>1</v>
      </c>
      <c r="J69" s="8">
        <v>1</v>
      </c>
      <c r="K69" s="51">
        <f t="shared" si="0"/>
        <v>10</v>
      </c>
      <c r="L69" s="51">
        <f t="shared" si="1"/>
        <v>10</v>
      </c>
      <c r="M69" s="51">
        <f t="shared" si="2"/>
        <v>10</v>
      </c>
      <c r="N69" s="52">
        <f t="shared" si="3"/>
        <v>30</v>
      </c>
      <c r="O69" s="13">
        <f t="shared" si="4"/>
        <v>1</v>
      </c>
      <c r="P69">
        <f t="shared" si="5"/>
        <v>8.3095238095238084</v>
      </c>
      <c r="Q69" s="83">
        <f t="shared" si="6"/>
        <v>1</v>
      </c>
      <c r="R69" s="4">
        <f t="shared" si="7"/>
        <v>8.2216216216216225</v>
      </c>
      <c r="S69" s="13">
        <f t="shared" si="8"/>
        <v>1</v>
      </c>
      <c r="T69">
        <f t="shared" si="9"/>
        <v>11.300613496932517</v>
      </c>
      <c r="U69" s="82">
        <f t="shared" si="10"/>
        <v>27</v>
      </c>
    </row>
    <row r="70" spans="1:21" ht="16.5" thickBot="1" x14ac:dyDescent="0.3">
      <c r="A70">
        <v>66</v>
      </c>
      <c r="B70" s="72"/>
      <c r="C70" s="73"/>
      <c r="D70" s="74"/>
      <c r="E70" s="9">
        <v>1</v>
      </c>
      <c r="F70" s="10">
        <v>1</v>
      </c>
      <c r="G70" s="5">
        <v>1</v>
      </c>
      <c r="H70" s="6">
        <v>1</v>
      </c>
      <c r="I70" s="7">
        <v>1</v>
      </c>
      <c r="J70" s="8">
        <v>1</v>
      </c>
      <c r="K70" s="51">
        <f t="shared" ref="K70:K104" si="11">SUM(O70*10)</f>
        <v>10</v>
      </c>
      <c r="L70" s="51">
        <f t="shared" ref="L70:L104" si="12">SUM(Q70*10)</f>
        <v>10</v>
      </c>
      <c r="M70" s="51">
        <f t="shared" ref="M70:M104" si="13">SUM(S70*10)</f>
        <v>10</v>
      </c>
      <c r="N70" s="52">
        <f t="shared" ref="N70:N104" si="14">SUM(K70+L70+M70)</f>
        <v>30</v>
      </c>
      <c r="O70" s="13">
        <f t="shared" ref="O70:O104" si="15">SUM(E70/F70)</f>
        <v>1</v>
      </c>
      <c r="P70">
        <f t="shared" ref="P70:P104" si="16">SUM(O70*100/$F$2)</f>
        <v>8.3095238095238084</v>
      </c>
      <c r="Q70" s="83">
        <f t="shared" ref="Q70:Q104" si="17">SUM(G70/H70)</f>
        <v>1</v>
      </c>
      <c r="R70" s="4">
        <f t="shared" ref="R70:R104" si="18">SUM(Q70*100/$H$2)</f>
        <v>8.2216216216216225</v>
      </c>
      <c r="S70" s="13">
        <f t="shared" ref="S70:S104" si="19">SUM(I70/J70)</f>
        <v>1</v>
      </c>
      <c r="T70">
        <f t="shared" ref="T70:T104" si="20">SUM(S70*100/$J$2)</f>
        <v>11.300613496932517</v>
      </c>
      <c r="U70" s="82">
        <f t="shared" ref="U70:U104" si="21">(RANK(N70,$N$5:$N$104))</f>
        <v>27</v>
      </c>
    </row>
    <row r="71" spans="1:21" ht="16.5" thickBot="1" x14ac:dyDescent="0.3">
      <c r="A71">
        <v>67</v>
      </c>
      <c r="B71" s="75"/>
      <c r="C71" s="76"/>
      <c r="D71" s="77"/>
      <c r="E71" s="9">
        <v>1</v>
      </c>
      <c r="F71" s="10">
        <v>1</v>
      </c>
      <c r="G71" s="5">
        <v>1</v>
      </c>
      <c r="H71" s="6">
        <v>1</v>
      </c>
      <c r="I71" s="7">
        <v>1</v>
      </c>
      <c r="J71" s="8">
        <v>1</v>
      </c>
      <c r="K71" s="51">
        <f t="shared" si="11"/>
        <v>10</v>
      </c>
      <c r="L71" s="51">
        <f t="shared" si="12"/>
        <v>10</v>
      </c>
      <c r="M71" s="51">
        <f t="shared" si="13"/>
        <v>10</v>
      </c>
      <c r="N71" s="52">
        <f t="shared" si="14"/>
        <v>30</v>
      </c>
      <c r="O71" s="13">
        <f t="shared" si="15"/>
        <v>1</v>
      </c>
      <c r="P71">
        <f t="shared" si="16"/>
        <v>8.3095238095238084</v>
      </c>
      <c r="Q71" s="83">
        <f t="shared" si="17"/>
        <v>1</v>
      </c>
      <c r="R71" s="4">
        <f t="shared" si="18"/>
        <v>8.2216216216216225</v>
      </c>
      <c r="S71" s="13">
        <f t="shared" si="19"/>
        <v>1</v>
      </c>
      <c r="T71">
        <f t="shared" si="20"/>
        <v>11.300613496932517</v>
      </c>
      <c r="U71" s="82">
        <f t="shared" si="21"/>
        <v>27</v>
      </c>
    </row>
    <row r="72" spans="1:21" ht="16.5" thickBot="1" x14ac:dyDescent="0.3">
      <c r="A72">
        <v>68</v>
      </c>
      <c r="B72" s="53"/>
      <c r="C72" s="57"/>
      <c r="D72" s="54"/>
      <c r="E72" s="9">
        <v>1</v>
      </c>
      <c r="F72" s="10">
        <v>1</v>
      </c>
      <c r="G72" s="5">
        <v>1</v>
      </c>
      <c r="H72" s="6">
        <v>1</v>
      </c>
      <c r="I72" s="7">
        <v>1</v>
      </c>
      <c r="J72" s="8">
        <v>1</v>
      </c>
      <c r="K72" s="51">
        <f t="shared" si="11"/>
        <v>10</v>
      </c>
      <c r="L72" s="51">
        <f t="shared" si="12"/>
        <v>10</v>
      </c>
      <c r="M72" s="51">
        <f t="shared" si="13"/>
        <v>10</v>
      </c>
      <c r="N72" s="52">
        <f t="shared" si="14"/>
        <v>30</v>
      </c>
      <c r="O72" s="13">
        <f t="shared" si="15"/>
        <v>1</v>
      </c>
      <c r="P72">
        <f t="shared" si="16"/>
        <v>8.3095238095238084</v>
      </c>
      <c r="Q72" s="83">
        <f t="shared" si="17"/>
        <v>1</v>
      </c>
      <c r="R72" s="4">
        <f t="shared" si="18"/>
        <v>8.2216216216216225</v>
      </c>
      <c r="S72" s="13">
        <f t="shared" si="19"/>
        <v>1</v>
      </c>
      <c r="T72">
        <f t="shared" si="20"/>
        <v>11.300613496932517</v>
      </c>
      <c r="U72" s="82">
        <f t="shared" si="21"/>
        <v>27</v>
      </c>
    </row>
    <row r="73" spans="1:21" ht="16.5" thickBot="1" x14ac:dyDescent="0.3">
      <c r="A73">
        <v>69</v>
      </c>
      <c r="B73" s="72"/>
      <c r="C73" s="73"/>
      <c r="D73" s="74"/>
      <c r="E73" s="9">
        <v>1</v>
      </c>
      <c r="F73" s="10">
        <v>1</v>
      </c>
      <c r="G73" s="5">
        <v>1</v>
      </c>
      <c r="H73" s="6">
        <v>1</v>
      </c>
      <c r="I73" s="7">
        <v>1</v>
      </c>
      <c r="J73" s="8">
        <v>1</v>
      </c>
      <c r="K73" s="51">
        <f t="shared" si="11"/>
        <v>10</v>
      </c>
      <c r="L73" s="51">
        <f t="shared" si="12"/>
        <v>10</v>
      </c>
      <c r="M73" s="51">
        <f t="shared" si="13"/>
        <v>10</v>
      </c>
      <c r="N73" s="52">
        <f t="shared" si="14"/>
        <v>30</v>
      </c>
      <c r="O73" s="13">
        <f t="shared" si="15"/>
        <v>1</v>
      </c>
      <c r="P73">
        <f t="shared" si="16"/>
        <v>8.3095238095238084</v>
      </c>
      <c r="Q73" s="83">
        <f t="shared" si="17"/>
        <v>1</v>
      </c>
      <c r="R73" s="4">
        <f t="shared" si="18"/>
        <v>8.2216216216216225</v>
      </c>
      <c r="S73" s="13">
        <f t="shared" si="19"/>
        <v>1</v>
      </c>
      <c r="T73">
        <f t="shared" si="20"/>
        <v>11.300613496932517</v>
      </c>
      <c r="U73" s="82">
        <f t="shared" si="21"/>
        <v>27</v>
      </c>
    </row>
    <row r="74" spans="1:21" ht="16.5" thickBot="1" x14ac:dyDescent="0.3">
      <c r="A74">
        <v>70</v>
      </c>
      <c r="B74" s="75"/>
      <c r="C74" s="76"/>
      <c r="D74" s="77"/>
      <c r="E74" s="9">
        <v>1</v>
      </c>
      <c r="F74" s="10">
        <v>1</v>
      </c>
      <c r="G74" s="5">
        <v>1</v>
      </c>
      <c r="H74" s="6">
        <v>1</v>
      </c>
      <c r="I74" s="7">
        <v>1</v>
      </c>
      <c r="J74" s="8">
        <v>1</v>
      </c>
      <c r="K74" s="51">
        <f t="shared" si="11"/>
        <v>10</v>
      </c>
      <c r="L74" s="51">
        <f t="shared" si="12"/>
        <v>10</v>
      </c>
      <c r="M74" s="51">
        <f t="shared" si="13"/>
        <v>10</v>
      </c>
      <c r="N74" s="52">
        <f t="shared" si="14"/>
        <v>30</v>
      </c>
      <c r="O74" s="13">
        <f t="shared" si="15"/>
        <v>1</v>
      </c>
      <c r="P74">
        <f t="shared" si="16"/>
        <v>8.3095238095238084</v>
      </c>
      <c r="Q74" s="83">
        <f t="shared" si="17"/>
        <v>1</v>
      </c>
      <c r="R74" s="4">
        <f t="shared" si="18"/>
        <v>8.2216216216216225</v>
      </c>
      <c r="S74" s="13">
        <f t="shared" si="19"/>
        <v>1</v>
      </c>
      <c r="T74">
        <f t="shared" si="20"/>
        <v>11.300613496932517</v>
      </c>
      <c r="U74" s="82">
        <f t="shared" si="21"/>
        <v>27</v>
      </c>
    </row>
    <row r="75" spans="1:21" ht="16.5" thickBot="1" x14ac:dyDescent="0.3">
      <c r="A75">
        <v>71</v>
      </c>
      <c r="B75" s="53"/>
      <c r="C75" s="57"/>
      <c r="D75" s="54"/>
      <c r="E75" s="9">
        <v>1</v>
      </c>
      <c r="F75" s="10">
        <v>1</v>
      </c>
      <c r="G75" s="5">
        <v>1</v>
      </c>
      <c r="H75" s="6">
        <v>1</v>
      </c>
      <c r="I75" s="7">
        <v>1</v>
      </c>
      <c r="J75" s="8">
        <v>1</v>
      </c>
      <c r="K75" s="51">
        <f t="shared" si="11"/>
        <v>10</v>
      </c>
      <c r="L75" s="51">
        <f t="shared" si="12"/>
        <v>10</v>
      </c>
      <c r="M75" s="51">
        <f t="shared" si="13"/>
        <v>10</v>
      </c>
      <c r="N75" s="52">
        <f t="shared" si="14"/>
        <v>30</v>
      </c>
      <c r="O75" s="13">
        <f t="shared" si="15"/>
        <v>1</v>
      </c>
      <c r="P75">
        <f t="shared" si="16"/>
        <v>8.3095238095238084</v>
      </c>
      <c r="Q75" s="83">
        <f t="shared" si="17"/>
        <v>1</v>
      </c>
      <c r="R75" s="4">
        <f t="shared" si="18"/>
        <v>8.2216216216216225</v>
      </c>
      <c r="S75" s="13">
        <f t="shared" si="19"/>
        <v>1</v>
      </c>
      <c r="T75">
        <f t="shared" si="20"/>
        <v>11.300613496932517</v>
      </c>
      <c r="U75" s="82">
        <f t="shared" si="21"/>
        <v>27</v>
      </c>
    </row>
    <row r="76" spans="1:21" ht="16.5" thickBot="1" x14ac:dyDescent="0.3">
      <c r="A76">
        <v>72</v>
      </c>
      <c r="B76" s="72"/>
      <c r="C76" s="73"/>
      <c r="D76" s="74"/>
      <c r="E76" s="9">
        <v>1</v>
      </c>
      <c r="F76" s="10">
        <v>1</v>
      </c>
      <c r="G76" s="5">
        <v>1</v>
      </c>
      <c r="H76" s="6">
        <v>1</v>
      </c>
      <c r="I76" s="7">
        <v>1</v>
      </c>
      <c r="J76" s="8">
        <v>1</v>
      </c>
      <c r="K76" s="51">
        <f t="shared" si="11"/>
        <v>10</v>
      </c>
      <c r="L76" s="51">
        <f t="shared" si="12"/>
        <v>10</v>
      </c>
      <c r="M76" s="51">
        <f t="shared" si="13"/>
        <v>10</v>
      </c>
      <c r="N76" s="52">
        <f t="shared" si="14"/>
        <v>30</v>
      </c>
      <c r="O76" s="13">
        <f t="shared" si="15"/>
        <v>1</v>
      </c>
      <c r="P76">
        <f t="shared" si="16"/>
        <v>8.3095238095238084</v>
      </c>
      <c r="Q76" s="83">
        <f t="shared" si="17"/>
        <v>1</v>
      </c>
      <c r="R76" s="4">
        <f t="shared" si="18"/>
        <v>8.2216216216216225</v>
      </c>
      <c r="S76" s="13">
        <f t="shared" si="19"/>
        <v>1</v>
      </c>
      <c r="T76">
        <f t="shared" si="20"/>
        <v>11.300613496932517</v>
      </c>
      <c r="U76" s="82">
        <f t="shared" si="21"/>
        <v>27</v>
      </c>
    </row>
    <row r="77" spans="1:21" ht="16.5" thickBot="1" x14ac:dyDescent="0.3">
      <c r="A77">
        <v>73</v>
      </c>
      <c r="B77" s="75"/>
      <c r="C77" s="76"/>
      <c r="D77" s="77"/>
      <c r="E77" s="9">
        <v>1</v>
      </c>
      <c r="F77" s="10">
        <v>1</v>
      </c>
      <c r="G77" s="5">
        <v>1</v>
      </c>
      <c r="H77" s="6">
        <v>1</v>
      </c>
      <c r="I77" s="7">
        <v>1</v>
      </c>
      <c r="J77" s="8">
        <v>1</v>
      </c>
      <c r="K77" s="51">
        <f t="shared" si="11"/>
        <v>10</v>
      </c>
      <c r="L77" s="51">
        <f t="shared" si="12"/>
        <v>10</v>
      </c>
      <c r="M77" s="51">
        <f t="shared" si="13"/>
        <v>10</v>
      </c>
      <c r="N77" s="52">
        <f t="shared" si="14"/>
        <v>30</v>
      </c>
      <c r="O77" s="13">
        <f t="shared" si="15"/>
        <v>1</v>
      </c>
      <c r="P77">
        <f t="shared" si="16"/>
        <v>8.3095238095238084</v>
      </c>
      <c r="Q77" s="83">
        <f t="shared" si="17"/>
        <v>1</v>
      </c>
      <c r="R77" s="4">
        <f t="shared" si="18"/>
        <v>8.2216216216216225</v>
      </c>
      <c r="S77" s="13">
        <f t="shared" si="19"/>
        <v>1</v>
      </c>
      <c r="T77">
        <f t="shared" si="20"/>
        <v>11.300613496932517</v>
      </c>
      <c r="U77" s="82">
        <f t="shared" si="21"/>
        <v>27</v>
      </c>
    </row>
    <row r="78" spans="1:21" ht="16.5" thickBot="1" x14ac:dyDescent="0.3">
      <c r="A78">
        <v>74</v>
      </c>
      <c r="B78" s="53"/>
      <c r="C78" s="57"/>
      <c r="D78" s="54"/>
      <c r="E78" s="9">
        <v>1</v>
      </c>
      <c r="F78" s="10">
        <v>1</v>
      </c>
      <c r="G78" s="5">
        <v>1</v>
      </c>
      <c r="H78" s="6">
        <v>1</v>
      </c>
      <c r="I78" s="7">
        <v>1</v>
      </c>
      <c r="J78" s="8">
        <v>1</v>
      </c>
      <c r="K78" s="51">
        <f t="shared" si="11"/>
        <v>10</v>
      </c>
      <c r="L78" s="51">
        <f t="shared" si="12"/>
        <v>10</v>
      </c>
      <c r="M78" s="51">
        <f t="shared" si="13"/>
        <v>10</v>
      </c>
      <c r="N78" s="52">
        <f t="shared" si="14"/>
        <v>30</v>
      </c>
      <c r="O78" s="13">
        <f t="shared" si="15"/>
        <v>1</v>
      </c>
      <c r="P78">
        <f t="shared" si="16"/>
        <v>8.3095238095238084</v>
      </c>
      <c r="Q78" s="83">
        <f t="shared" si="17"/>
        <v>1</v>
      </c>
      <c r="R78" s="4">
        <f t="shared" si="18"/>
        <v>8.2216216216216225</v>
      </c>
      <c r="S78" s="13">
        <f t="shared" si="19"/>
        <v>1</v>
      </c>
      <c r="T78">
        <f t="shared" si="20"/>
        <v>11.300613496932517</v>
      </c>
      <c r="U78" s="82">
        <f t="shared" si="21"/>
        <v>27</v>
      </c>
    </row>
    <row r="79" spans="1:21" ht="16.5" thickBot="1" x14ac:dyDescent="0.3">
      <c r="A79">
        <v>75</v>
      </c>
      <c r="B79" s="72"/>
      <c r="C79" s="73"/>
      <c r="D79" s="74"/>
      <c r="E79" s="9">
        <v>1</v>
      </c>
      <c r="F79" s="10">
        <v>1</v>
      </c>
      <c r="G79" s="5">
        <v>1</v>
      </c>
      <c r="H79" s="6">
        <v>1</v>
      </c>
      <c r="I79" s="7">
        <v>1</v>
      </c>
      <c r="J79" s="8">
        <v>1</v>
      </c>
      <c r="K79" s="51">
        <f t="shared" si="11"/>
        <v>10</v>
      </c>
      <c r="L79" s="51">
        <f t="shared" si="12"/>
        <v>10</v>
      </c>
      <c r="M79" s="51">
        <f t="shared" si="13"/>
        <v>10</v>
      </c>
      <c r="N79" s="52">
        <f t="shared" si="14"/>
        <v>30</v>
      </c>
      <c r="O79" s="13">
        <f t="shared" si="15"/>
        <v>1</v>
      </c>
      <c r="P79">
        <f t="shared" si="16"/>
        <v>8.3095238095238084</v>
      </c>
      <c r="Q79" s="83">
        <f t="shared" si="17"/>
        <v>1</v>
      </c>
      <c r="R79" s="4">
        <f t="shared" si="18"/>
        <v>8.2216216216216225</v>
      </c>
      <c r="S79" s="13">
        <f t="shared" si="19"/>
        <v>1</v>
      </c>
      <c r="T79">
        <f t="shared" si="20"/>
        <v>11.300613496932517</v>
      </c>
      <c r="U79" s="82">
        <f t="shared" si="21"/>
        <v>27</v>
      </c>
    </row>
    <row r="80" spans="1:21" ht="16.5" thickBot="1" x14ac:dyDescent="0.3">
      <c r="A80">
        <v>76</v>
      </c>
      <c r="B80" s="75"/>
      <c r="C80" s="76"/>
      <c r="D80" s="77"/>
      <c r="E80" s="9">
        <v>1</v>
      </c>
      <c r="F80" s="10">
        <v>1</v>
      </c>
      <c r="G80" s="5">
        <v>1</v>
      </c>
      <c r="H80" s="6">
        <v>1</v>
      </c>
      <c r="I80" s="7">
        <v>1</v>
      </c>
      <c r="J80" s="8">
        <v>1</v>
      </c>
      <c r="K80" s="51">
        <f t="shared" si="11"/>
        <v>10</v>
      </c>
      <c r="L80" s="51">
        <f t="shared" si="12"/>
        <v>10</v>
      </c>
      <c r="M80" s="51">
        <f t="shared" si="13"/>
        <v>10</v>
      </c>
      <c r="N80" s="52">
        <f t="shared" si="14"/>
        <v>30</v>
      </c>
      <c r="O80" s="13">
        <f t="shared" si="15"/>
        <v>1</v>
      </c>
      <c r="P80">
        <f t="shared" si="16"/>
        <v>8.3095238095238084</v>
      </c>
      <c r="Q80" s="83">
        <f t="shared" si="17"/>
        <v>1</v>
      </c>
      <c r="R80" s="4">
        <f t="shared" si="18"/>
        <v>8.2216216216216225</v>
      </c>
      <c r="S80" s="13">
        <f t="shared" si="19"/>
        <v>1</v>
      </c>
      <c r="T80">
        <f t="shared" si="20"/>
        <v>11.300613496932517</v>
      </c>
      <c r="U80" s="82">
        <f t="shared" si="21"/>
        <v>27</v>
      </c>
    </row>
    <row r="81" spans="1:21" ht="16.5" thickBot="1" x14ac:dyDescent="0.3">
      <c r="A81">
        <v>77</v>
      </c>
      <c r="B81" s="53"/>
      <c r="C81" s="57"/>
      <c r="D81" s="54"/>
      <c r="E81" s="9">
        <v>1</v>
      </c>
      <c r="F81" s="10">
        <v>1</v>
      </c>
      <c r="G81" s="5">
        <v>1</v>
      </c>
      <c r="H81" s="6">
        <v>1</v>
      </c>
      <c r="I81" s="7">
        <v>1</v>
      </c>
      <c r="J81" s="8">
        <v>1</v>
      </c>
      <c r="K81" s="51">
        <f t="shared" si="11"/>
        <v>10</v>
      </c>
      <c r="L81" s="51">
        <f t="shared" si="12"/>
        <v>10</v>
      </c>
      <c r="M81" s="51">
        <f t="shared" si="13"/>
        <v>10</v>
      </c>
      <c r="N81" s="52">
        <f t="shared" si="14"/>
        <v>30</v>
      </c>
      <c r="O81" s="13">
        <f t="shared" si="15"/>
        <v>1</v>
      </c>
      <c r="P81">
        <f t="shared" si="16"/>
        <v>8.3095238095238084</v>
      </c>
      <c r="Q81" s="83">
        <f t="shared" si="17"/>
        <v>1</v>
      </c>
      <c r="R81" s="4">
        <f t="shared" si="18"/>
        <v>8.2216216216216225</v>
      </c>
      <c r="S81" s="13">
        <f t="shared" si="19"/>
        <v>1</v>
      </c>
      <c r="T81">
        <f t="shared" si="20"/>
        <v>11.300613496932517</v>
      </c>
      <c r="U81" s="82">
        <f t="shared" si="21"/>
        <v>27</v>
      </c>
    </row>
    <row r="82" spans="1:21" ht="16.5" thickBot="1" x14ac:dyDescent="0.3">
      <c r="A82">
        <v>78</v>
      </c>
      <c r="B82" s="72"/>
      <c r="C82" s="73"/>
      <c r="D82" s="74"/>
      <c r="E82" s="9">
        <v>1</v>
      </c>
      <c r="F82" s="10">
        <v>1</v>
      </c>
      <c r="G82" s="5">
        <v>1</v>
      </c>
      <c r="H82" s="6">
        <v>1</v>
      </c>
      <c r="I82" s="7">
        <v>1</v>
      </c>
      <c r="J82" s="8">
        <v>1</v>
      </c>
      <c r="K82" s="51">
        <f t="shared" si="11"/>
        <v>10</v>
      </c>
      <c r="L82" s="51">
        <f t="shared" si="12"/>
        <v>10</v>
      </c>
      <c r="M82" s="51">
        <f t="shared" si="13"/>
        <v>10</v>
      </c>
      <c r="N82" s="52">
        <f t="shared" si="14"/>
        <v>30</v>
      </c>
      <c r="O82" s="13">
        <f t="shared" si="15"/>
        <v>1</v>
      </c>
      <c r="P82">
        <f t="shared" si="16"/>
        <v>8.3095238095238084</v>
      </c>
      <c r="Q82" s="83">
        <f t="shared" si="17"/>
        <v>1</v>
      </c>
      <c r="R82" s="4">
        <f t="shared" si="18"/>
        <v>8.2216216216216225</v>
      </c>
      <c r="S82" s="13">
        <f t="shared" si="19"/>
        <v>1</v>
      </c>
      <c r="T82">
        <f t="shared" si="20"/>
        <v>11.300613496932517</v>
      </c>
      <c r="U82" s="82">
        <f t="shared" si="21"/>
        <v>27</v>
      </c>
    </row>
    <row r="83" spans="1:21" ht="16.5" thickBot="1" x14ac:dyDescent="0.3">
      <c r="A83">
        <v>79</v>
      </c>
      <c r="B83" s="75"/>
      <c r="C83" s="76"/>
      <c r="D83" s="77"/>
      <c r="E83" s="9">
        <v>1</v>
      </c>
      <c r="F83" s="10">
        <v>1</v>
      </c>
      <c r="G83" s="5">
        <v>1</v>
      </c>
      <c r="H83" s="6">
        <v>1</v>
      </c>
      <c r="I83" s="7">
        <v>1</v>
      </c>
      <c r="J83" s="8">
        <v>1</v>
      </c>
      <c r="K83" s="51">
        <f t="shared" si="11"/>
        <v>10</v>
      </c>
      <c r="L83" s="51">
        <f t="shared" si="12"/>
        <v>10</v>
      </c>
      <c r="M83" s="51">
        <f t="shared" si="13"/>
        <v>10</v>
      </c>
      <c r="N83" s="52">
        <f t="shared" si="14"/>
        <v>30</v>
      </c>
      <c r="O83" s="13">
        <f t="shared" si="15"/>
        <v>1</v>
      </c>
      <c r="P83">
        <f t="shared" si="16"/>
        <v>8.3095238095238084</v>
      </c>
      <c r="Q83" s="83">
        <f t="shared" si="17"/>
        <v>1</v>
      </c>
      <c r="R83" s="4">
        <f t="shared" si="18"/>
        <v>8.2216216216216225</v>
      </c>
      <c r="S83" s="13">
        <f t="shared" si="19"/>
        <v>1</v>
      </c>
      <c r="T83">
        <f t="shared" si="20"/>
        <v>11.300613496932517</v>
      </c>
      <c r="U83" s="82">
        <f t="shared" si="21"/>
        <v>27</v>
      </c>
    </row>
    <row r="84" spans="1:21" ht="16.5" thickBot="1" x14ac:dyDescent="0.3">
      <c r="A84">
        <v>80</v>
      </c>
      <c r="B84" s="53"/>
      <c r="C84" s="57"/>
      <c r="D84" s="54"/>
      <c r="E84" s="9">
        <v>1</v>
      </c>
      <c r="F84" s="10">
        <v>1</v>
      </c>
      <c r="G84" s="5">
        <v>1</v>
      </c>
      <c r="H84" s="6">
        <v>1</v>
      </c>
      <c r="I84" s="7">
        <v>1</v>
      </c>
      <c r="J84" s="8">
        <v>1</v>
      </c>
      <c r="K84" s="51">
        <f t="shared" si="11"/>
        <v>10</v>
      </c>
      <c r="L84" s="51">
        <f t="shared" si="12"/>
        <v>10</v>
      </c>
      <c r="M84" s="51">
        <f t="shared" si="13"/>
        <v>10</v>
      </c>
      <c r="N84" s="52">
        <f t="shared" si="14"/>
        <v>30</v>
      </c>
      <c r="O84" s="13">
        <f t="shared" si="15"/>
        <v>1</v>
      </c>
      <c r="P84">
        <f t="shared" si="16"/>
        <v>8.3095238095238084</v>
      </c>
      <c r="Q84" s="83">
        <f t="shared" si="17"/>
        <v>1</v>
      </c>
      <c r="R84" s="4">
        <f t="shared" si="18"/>
        <v>8.2216216216216225</v>
      </c>
      <c r="S84" s="13">
        <f t="shared" si="19"/>
        <v>1</v>
      </c>
      <c r="T84">
        <f t="shared" si="20"/>
        <v>11.300613496932517</v>
      </c>
      <c r="U84" s="82">
        <f t="shared" si="21"/>
        <v>27</v>
      </c>
    </row>
    <row r="85" spans="1:21" ht="16.5" thickBot="1" x14ac:dyDescent="0.3">
      <c r="A85">
        <v>81</v>
      </c>
      <c r="B85" s="72"/>
      <c r="C85" s="73"/>
      <c r="D85" s="74"/>
      <c r="E85" s="9">
        <v>1</v>
      </c>
      <c r="F85" s="10">
        <v>1</v>
      </c>
      <c r="G85" s="5">
        <v>1</v>
      </c>
      <c r="H85" s="6">
        <v>1</v>
      </c>
      <c r="I85" s="7">
        <v>1</v>
      </c>
      <c r="J85" s="8">
        <v>1</v>
      </c>
      <c r="K85" s="51">
        <f t="shared" si="11"/>
        <v>10</v>
      </c>
      <c r="L85" s="51">
        <f t="shared" si="12"/>
        <v>10</v>
      </c>
      <c r="M85" s="51">
        <f t="shared" si="13"/>
        <v>10</v>
      </c>
      <c r="N85" s="52">
        <f t="shared" si="14"/>
        <v>30</v>
      </c>
      <c r="O85" s="13">
        <f t="shared" si="15"/>
        <v>1</v>
      </c>
      <c r="P85">
        <f t="shared" si="16"/>
        <v>8.3095238095238084</v>
      </c>
      <c r="Q85" s="83">
        <f t="shared" si="17"/>
        <v>1</v>
      </c>
      <c r="R85" s="4">
        <f t="shared" si="18"/>
        <v>8.2216216216216225</v>
      </c>
      <c r="S85" s="13">
        <f t="shared" si="19"/>
        <v>1</v>
      </c>
      <c r="T85">
        <f t="shared" si="20"/>
        <v>11.300613496932517</v>
      </c>
      <c r="U85" s="82">
        <f t="shared" si="21"/>
        <v>27</v>
      </c>
    </row>
    <row r="86" spans="1:21" ht="16.5" thickBot="1" x14ac:dyDescent="0.3">
      <c r="A86">
        <v>82</v>
      </c>
      <c r="B86" s="75"/>
      <c r="C86" s="76"/>
      <c r="D86" s="77"/>
      <c r="E86" s="9">
        <v>1</v>
      </c>
      <c r="F86" s="10">
        <v>1</v>
      </c>
      <c r="G86" s="5">
        <v>1</v>
      </c>
      <c r="H86" s="6">
        <v>1</v>
      </c>
      <c r="I86" s="7">
        <v>1</v>
      </c>
      <c r="J86" s="8">
        <v>1</v>
      </c>
      <c r="K86" s="51">
        <f t="shared" si="11"/>
        <v>10</v>
      </c>
      <c r="L86" s="51">
        <f t="shared" si="12"/>
        <v>10</v>
      </c>
      <c r="M86" s="51">
        <f t="shared" si="13"/>
        <v>10</v>
      </c>
      <c r="N86" s="52">
        <f t="shared" si="14"/>
        <v>30</v>
      </c>
      <c r="O86" s="13">
        <f t="shared" si="15"/>
        <v>1</v>
      </c>
      <c r="P86">
        <f t="shared" si="16"/>
        <v>8.3095238095238084</v>
      </c>
      <c r="Q86" s="83">
        <f t="shared" si="17"/>
        <v>1</v>
      </c>
      <c r="R86" s="4">
        <f t="shared" si="18"/>
        <v>8.2216216216216225</v>
      </c>
      <c r="S86" s="13">
        <f t="shared" si="19"/>
        <v>1</v>
      </c>
      <c r="T86">
        <f t="shared" si="20"/>
        <v>11.300613496932517</v>
      </c>
      <c r="U86" s="82">
        <f t="shared" si="21"/>
        <v>27</v>
      </c>
    </row>
    <row r="87" spans="1:21" ht="16.5" thickBot="1" x14ac:dyDescent="0.3">
      <c r="A87">
        <v>83</v>
      </c>
      <c r="B87" s="53"/>
      <c r="C87" s="57"/>
      <c r="D87" s="54"/>
      <c r="E87" s="9">
        <v>1</v>
      </c>
      <c r="F87" s="10">
        <v>1</v>
      </c>
      <c r="G87" s="5">
        <v>1</v>
      </c>
      <c r="H87" s="6">
        <v>1</v>
      </c>
      <c r="I87" s="7">
        <v>1</v>
      </c>
      <c r="J87" s="8">
        <v>1</v>
      </c>
      <c r="K87" s="51">
        <f t="shared" si="11"/>
        <v>10</v>
      </c>
      <c r="L87" s="51">
        <f t="shared" si="12"/>
        <v>10</v>
      </c>
      <c r="M87" s="51">
        <f t="shared" si="13"/>
        <v>10</v>
      </c>
      <c r="N87" s="52">
        <f t="shared" si="14"/>
        <v>30</v>
      </c>
      <c r="O87" s="13">
        <f t="shared" si="15"/>
        <v>1</v>
      </c>
      <c r="P87">
        <f t="shared" si="16"/>
        <v>8.3095238095238084</v>
      </c>
      <c r="Q87" s="83">
        <f t="shared" si="17"/>
        <v>1</v>
      </c>
      <c r="R87" s="4">
        <f t="shared" si="18"/>
        <v>8.2216216216216225</v>
      </c>
      <c r="S87" s="13">
        <f t="shared" si="19"/>
        <v>1</v>
      </c>
      <c r="T87">
        <f t="shared" si="20"/>
        <v>11.300613496932517</v>
      </c>
      <c r="U87" s="82">
        <f t="shared" si="21"/>
        <v>27</v>
      </c>
    </row>
    <row r="88" spans="1:21" ht="16.5" thickBot="1" x14ac:dyDescent="0.3">
      <c r="A88">
        <v>84</v>
      </c>
      <c r="B88" s="72"/>
      <c r="C88" s="73"/>
      <c r="D88" s="74"/>
      <c r="E88" s="9">
        <v>1</v>
      </c>
      <c r="F88" s="10">
        <v>1</v>
      </c>
      <c r="G88" s="5">
        <v>1</v>
      </c>
      <c r="H88" s="6">
        <v>1</v>
      </c>
      <c r="I88" s="7">
        <v>1</v>
      </c>
      <c r="J88" s="8">
        <v>1</v>
      </c>
      <c r="K88" s="51">
        <f t="shared" si="11"/>
        <v>10</v>
      </c>
      <c r="L88" s="51">
        <f t="shared" si="12"/>
        <v>10</v>
      </c>
      <c r="M88" s="51">
        <f t="shared" si="13"/>
        <v>10</v>
      </c>
      <c r="N88" s="52">
        <f t="shared" si="14"/>
        <v>30</v>
      </c>
      <c r="O88" s="13">
        <f t="shared" si="15"/>
        <v>1</v>
      </c>
      <c r="P88">
        <f t="shared" si="16"/>
        <v>8.3095238095238084</v>
      </c>
      <c r="Q88" s="83">
        <f t="shared" si="17"/>
        <v>1</v>
      </c>
      <c r="R88" s="4">
        <f t="shared" si="18"/>
        <v>8.2216216216216225</v>
      </c>
      <c r="S88" s="13">
        <f t="shared" si="19"/>
        <v>1</v>
      </c>
      <c r="T88">
        <f t="shared" si="20"/>
        <v>11.300613496932517</v>
      </c>
      <c r="U88" s="82">
        <f t="shared" si="21"/>
        <v>27</v>
      </c>
    </row>
    <row r="89" spans="1:21" ht="16.5" thickBot="1" x14ac:dyDescent="0.3">
      <c r="A89">
        <v>85</v>
      </c>
      <c r="B89" s="75"/>
      <c r="C89" s="76"/>
      <c r="D89" s="77"/>
      <c r="E89" s="9">
        <v>1</v>
      </c>
      <c r="F89" s="10">
        <v>1</v>
      </c>
      <c r="G89" s="5">
        <v>1</v>
      </c>
      <c r="H89" s="6">
        <v>1</v>
      </c>
      <c r="I89" s="7">
        <v>1</v>
      </c>
      <c r="J89" s="8">
        <v>1</v>
      </c>
      <c r="K89" s="51">
        <f t="shared" si="11"/>
        <v>10</v>
      </c>
      <c r="L89" s="51">
        <f t="shared" si="12"/>
        <v>10</v>
      </c>
      <c r="M89" s="51">
        <f t="shared" si="13"/>
        <v>10</v>
      </c>
      <c r="N89" s="52">
        <f t="shared" si="14"/>
        <v>30</v>
      </c>
      <c r="O89" s="13">
        <f t="shared" si="15"/>
        <v>1</v>
      </c>
      <c r="P89">
        <f t="shared" si="16"/>
        <v>8.3095238095238084</v>
      </c>
      <c r="Q89" s="83">
        <f t="shared" si="17"/>
        <v>1</v>
      </c>
      <c r="R89" s="4">
        <f t="shared" si="18"/>
        <v>8.2216216216216225</v>
      </c>
      <c r="S89" s="13">
        <f t="shared" si="19"/>
        <v>1</v>
      </c>
      <c r="T89">
        <f t="shared" si="20"/>
        <v>11.300613496932517</v>
      </c>
      <c r="U89" s="82">
        <f t="shared" si="21"/>
        <v>27</v>
      </c>
    </row>
    <row r="90" spans="1:21" ht="16.5" thickBot="1" x14ac:dyDescent="0.3">
      <c r="A90">
        <v>86</v>
      </c>
      <c r="B90" s="53"/>
      <c r="C90" s="57"/>
      <c r="D90" s="54"/>
      <c r="E90" s="9">
        <v>1</v>
      </c>
      <c r="F90" s="10">
        <v>1</v>
      </c>
      <c r="G90" s="5">
        <v>1</v>
      </c>
      <c r="H90" s="6">
        <v>1</v>
      </c>
      <c r="I90" s="7">
        <v>1</v>
      </c>
      <c r="J90" s="8">
        <v>1</v>
      </c>
      <c r="K90" s="51">
        <f t="shared" si="11"/>
        <v>10</v>
      </c>
      <c r="L90" s="51">
        <f t="shared" si="12"/>
        <v>10</v>
      </c>
      <c r="M90" s="51">
        <f t="shared" si="13"/>
        <v>10</v>
      </c>
      <c r="N90" s="52">
        <f t="shared" si="14"/>
        <v>30</v>
      </c>
      <c r="O90" s="13">
        <f t="shared" si="15"/>
        <v>1</v>
      </c>
      <c r="P90">
        <f t="shared" si="16"/>
        <v>8.3095238095238084</v>
      </c>
      <c r="Q90" s="83">
        <f t="shared" si="17"/>
        <v>1</v>
      </c>
      <c r="R90" s="4">
        <f t="shared" si="18"/>
        <v>8.2216216216216225</v>
      </c>
      <c r="S90" s="13">
        <f t="shared" si="19"/>
        <v>1</v>
      </c>
      <c r="T90">
        <f t="shared" si="20"/>
        <v>11.300613496932517</v>
      </c>
      <c r="U90" s="82">
        <f t="shared" si="21"/>
        <v>27</v>
      </c>
    </row>
    <row r="91" spans="1:21" ht="16.5" thickBot="1" x14ac:dyDescent="0.3">
      <c r="A91">
        <v>87</v>
      </c>
      <c r="B91" s="72"/>
      <c r="C91" s="73"/>
      <c r="D91" s="74"/>
      <c r="E91" s="9">
        <v>1</v>
      </c>
      <c r="F91" s="10">
        <v>1</v>
      </c>
      <c r="G91" s="5">
        <v>1</v>
      </c>
      <c r="H91" s="6">
        <v>1</v>
      </c>
      <c r="I91" s="7">
        <v>1</v>
      </c>
      <c r="J91" s="8">
        <v>1</v>
      </c>
      <c r="K91" s="51">
        <f t="shared" si="11"/>
        <v>10</v>
      </c>
      <c r="L91" s="51">
        <f t="shared" si="12"/>
        <v>10</v>
      </c>
      <c r="M91" s="51">
        <f t="shared" si="13"/>
        <v>10</v>
      </c>
      <c r="N91" s="52">
        <f t="shared" si="14"/>
        <v>30</v>
      </c>
      <c r="O91" s="13">
        <f t="shared" si="15"/>
        <v>1</v>
      </c>
      <c r="P91">
        <f t="shared" si="16"/>
        <v>8.3095238095238084</v>
      </c>
      <c r="Q91" s="83">
        <f t="shared" si="17"/>
        <v>1</v>
      </c>
      <c r="R91" s="4">
        <f t="shared" si="18"/>
        <v>8.2216216216216225</v>
      </c>
      <c r="S91" s="13">
        <f t="shared" si="19"/>
        <v>1</v>
      </c>
      <c r="T91">
        <f t="shared" si="20"/>
        <v>11.300613496932517</v>
      </c>
      <c r="U91" s="82">
        <f t="shared" si="21"/>
        <v>27</v>
      </c>
    </row>
    <row r="92" spans="1:21" ht="16.5" thickBot="1" x14ac:dyDescent="0.3">
      <c r="A92">
        <v>88</v>
      </c>
      <c r="B92" s="75"/>
      <c r="C92" s="76"/>
      <c r="D92" s="77"/>
      <c r="E92" s="9">
        <v>1</v>
      </c>
      <c r="F92" s="10">
        <v>1</v>
      </c>
      <c r="G92" s="5">
        <v>1</v>
      </c>
      <c r="H92" s="6">
        <v>1</v>
      </c>
      <c r="I92" s="7">
        <v>1</v>
      </c>
      <c r="J92" s="8">
        <v>1</v>
      </c>
      <c r="K92" s="51">
        <f t="shared" si="11"/>
        <v>10</v>
      </c>
      <c r="L92" s="51">
        <f t="shared" si="12"/>
        <v>10</v>
      </c>
      <c r="M92" s="51">
        <f t="shared" si="13"/>
        <v>10</v>
      </c>
      <c r="N92" s="52">
        <f t="shared" si="14"/>
        <v>30</v>
      </c>
      <c r="O92" s="13">
        <f t="shared" si="15"/>
        <v>1</v>
      </c>
      <c r="P92">
        <f t="shared" si="16"/>
        <v>8.3095238095238084</v>
      </c>
      <c r="Q92" s="83">
        <f t="shared" si="17"/>
        <v>1</v>
      </c>
      <c r="R92" s="4">
        <f t="shared" si="18"/>
        <v>8.2216216216216225</v>
      </c>
      <c r="S92" s="13">
        <f t="shared" si="19"/>
        <v>1</v>
      </c>
      <c r="T92">
        <f t="shared" si="20"/>
        <v>11.300613496932517</v>
      </c>
      <c r="U92" s="82">
        <f t="shared" si="21"/>
        <v>27</v>
      </c>
    </row>
    <row r="93" spans="1:21" ht="16.5" thickBot="1" x14ac:dyDescent="0.3">
      <c r="A93">
        <v>89</v>
      </c>
      <c r="B93" s="53"/>
      <c r="C93" s="57"/>
      <c r="D93" s="54"/>
      <c r="E93" s="9">
        <v>1</v>
      </c>
      <c r="F93" s="10">
        <v>1</v>
      </c>
      <c r="G93" s="5">
        <v>1</v>
      </c>
      <c r="H93" s="6">
        <v>1</v>
      </c>
      <c r="I93" s="7">
        <v>1</v>
      </c>
      <c r="J93" s="8">
        <v>1</v>
      </c>
      <c r="K93" s="51">
        <f t="shared" si="11"/>
        <v>10</v>
      </c>
      <c r="L93" s="51">
        <f t="shared" si="12"/>
        <v>10</v>
      </c>
      <c r="M93" s="51">
        <f t="shared" si="13"/>
        <v>10</v>
      </c>
      <c r="N93" s="52">
        <f t="shared" si="14"/>
        <v>30</v>
      </c>
      <c r="O93" s="13">
        <f t="shared" si="15"/>
        <v>1</v>
      </c>
      <c r="P93">
        <f t="shared" si="16"/>
        <v>8.3095238095238084</v>
      </c>
      <c r="Q93" s="83">
        <f t="shared" si="17"/>
        <v>1</v>
      </c>
      <c r="R93" s="4">
        <f t="shared" si="18"/>
        <v>8.2216216216216225</v>
      </c>
      <c r="S93" s="13">
        <f t="shared" si="19"/>
        <v>1</v>
      </c>
      <c r="T93">
        <f t="shared" si="20"/>
        <v>11.300613496932517</v>
      </c>
      <c r="U93" s="82">
        <f t="shared" si="21"/>
        <v>27</v>
      </c>
    </row>
    <row r="94" spans="1:21" ht="16.5" thickBot="1" x14ac:dyDescent="0.3">
      <c r="A94">
        <v>90</v>
      </c>
      <c r="B94" s="72"/>
      <c r="C94" s="73"/>
      <c r="D94" s="74"/>
      <c r="E94" s="9">
        <v>1</v>
      </c>
      <c r="F94" s="10">
        <v>1</v>
      </c>
      <c r="G94" s="5">
        <v>1</v>
      </c>
      <c r="H94" s="6">
        <v>1</v>
      </c>
      <c r="I94" s="7">
        <v>1</v>
      </c>
      <c r="J94" s="8">
        <v>1</v>
      </c>
      <c r="K94" s="51">
        <f t="shared" si="11"/>
        <v>10</v>
      </c>
      <c r="L94" s="51">
        <f t="shared" si="12"/>
        <v>10</v>
      </c>
      <c r="M94" s="51">
        <f t="shared" si="13"/>
        <v>10</v>
      </c>
      <c r="N94" s="52">
        <f t="shared" si="14"/>
        <v>30</v>
      </c>
      <c r="O94" s="13">
        <f t="shared" si="15"/>
        <v>1</v>
      </c>
      <c r="P94">
        <f t="shared" si="16"/>
        <v>8.3095238095238084</v>
      </c>
      <c r="Q94" s="83">
        <f t="shared" si="17"/>
        <v>1</v>
      </c>
      <c r="R94" s="4">
        <f t="shared" si="18"/>
        <v>8.2216216216216225</v>
      </c>
      <c r="S94" s="13">
        <f t="shared" si="19"/>
        <v>1</v>
      </c>
      <c r="T94">
        <f t="shared" si="20"/>
        <v>11.300613496932517</v>
      </c>
      <c r="U94" s="82">
        <f t="shared" si="21"/>
        <v>27</v>
      </c>
    </row>
    <row r="95" spans="1:21" ht="16.5" thickBot="1" x14ac:dyDescent="0.3">
      <c r="A95">
        <v>91</v>
      </c>
      <c r="B95" s="75"/>
      <c r="C95" s="76"/>
      <c r="D95" s="77"/>
      <c r="E95" s="9">
        <v>1</v>
      </c>
      <c r="F95" s="10">
        <v>1</v>
      </c>
      <c r="G95" s="5">
        <v>1</v>
      </c>
      <c r="H95" s="6">
        <v>1</v>
      </c>
      <c r="I95" s="7">
        <v>1</v>
      </c>
      <c r="J95" s="8">
        <v>1</v>
      </c>
      <c r="K95" s="51">
        <f t="shared" si="11"/>
        <v>10</v>
      </c>
      <c r="L95" s="51">
        <f t="shared" si="12"/>
        <v>10</v>
      </c>
      <c r="M95" s="51">
        <f t="shared" si="13"/>
        <v>10</v>
      </c>
      <c r="N95" s="52">
        <f t="shared" si="14"/>
        <v>30</v>
      </c>
      <c r="O95" s="13">
        <f t="shared" si="15"/>
        <v>1</v>
      </c>
      <c r="P95">
        <f t="shared" si="16"/>
        <v>8.3095238095238084</v>
      </c>
      <c r="Q95" s="83">
        <f t="shared" si="17"/>
        <v>1</v>
      </c>
      <c r="R95" s="4">
        <f t="shared" si="18"/>
        <v>8.2216216216216225</v>
      </c>
      <c r="S95" s="13">
        <f t="shared" si="19"/>
        <v>1</v>
      </c>
      <c r="T95">
        <f t="shared" si="20"/>
        <v>11.300613496932517</v>
      </c>
      <c r="U95" s="82">
        <f t="shared" si="21"/>
        <v>27</v>
      </c>
    </row>
    <row r="96" spans="1:21" ht="16.5" thickBot="1" x14ac:dyDescent="0.3">
      <c r="A96">
        <v>92</v>
      </c>
      <c r="B96" s="53"/>
      <c r="C96" s="57"/>
      <c r="D96" s="54"/>
      <c r="E96" s="9">
        <v>1</v>
      </c>
      <c r="F96" s="10">
        <v>1</v>
      </c>
      <c r="G96" s="5">
        <v>1</v>
      </c>
      <c r="H96" s="6">
        <v>1</v>
      </c>
      <c r="I96" s="7">
        <v>1</v>
      </c>
      <c r="J96" s="8">
        <v>1</v>
      </c>
      <c r="K96" s="51">
        <f t="shared" si="11"/>
        <v>10</v>
      </c>
      <c r="L96" s="51">
        <f t="shared" si="12"/>
        <v>10</v>
      </c>
      <c r="M96" s="51">
        <f t="shared" si="13"/>
        <v>10</v>
      </c>
      <c r="N96" s="52">
        <f t="shared" si="14"/>
        <v>30</v>
      </c>
      <c r="O96" s="13">
        <f t="shared" si="15"/>
        <v>1</v>
      </c>
      <c r="P96">
        <f t="shared" si="16"/>
        <v>8.3095238095238084</v>
      </c>
      <c r="Q96" s="83">
        <f t="shared" si="17"/>
        <v>1</v>
      </c>
      <c r="R96" s="4">
        <f t="shared" si="18"/>
        <v>8.2216216216216225</v>
      </c>
      <c r="S96" s="13">
        <f t="shared" si="19"/>
        <v>1</v>
      </c>
      <c r="T96">
        <f t="shared" si="20"/>
        <v>11.300613496932517</v>
      </c>
      <c r="U96" s="82">
        <f t="shared" si="21"/>
        <v>27</v>
      </c>
    </row>
    <row r="97" spans="1:21" ht="16.5" thickBot="1" x14ac:dyDescent="0.3">
      <c r="A97">
        <v>93</v>
      </c>
      <c r="B97" s="72"/>
      <c r="C97" s="73"/>
      <c r="D97" s="74"/>
      <c r="E97" s="9">
        <v>1</v>
      </c>
      <c r="F97" s="10">
        <v>1</v>
      </c>
      <c r="G97" s="5">
        <v>1</v>
      </c>
      <c r="H97" s="6">
        <v>1</v>
      </c>
      <c r="I97" s="7">
        <v>1</v>
      </c>
      <c r="J97" s="8">
        <v>1</v>
      </c>
      <c r="K97" s="51">
        <f t="shared" si="11"/>
        <v>10</v>
      </c>
      <c r="L97" s="51">
        <f t="shared" si="12"/>
        <v>10</v>
      </c>
      <c r="M97" s="51">
        <f t="shared" si="13"/>
        <v>10</v>
      </c>
      <c r="N97" s="52">
        <f t="shared" si="14"/>
        <v>30</v>
      </c>
      <c r="O97" s="13">
        <f t="shared" si="15"/>
        <v>1</v>
      </c>
      <c r="P97">
        <f t="shared" si="16"/>
        <v>8.3095238095238084</v>
      </c>
      <c r="Q97" s="83">
        <f t="shared" si="17"/>
        <v>1</v>
      </c>
      <c r="R97" s="4">
        <f t="shared" si="18"/>
        <v>8.2216216216216225</v>
      </c>
      <c r="S97" s="13">
        <f t="shared" si="19"/>
        <v>1</v>
      </c>
      <c r="T97">
        <f t="shared" si="20"/>
        <v>11.300613496932517</v>
      </c>
      <c r="U97" s="82">
        <f t="shared" si="21"/>
        <v>27</v>
      </c>
    </row>
    <row r="98" spans="1:21" ht="16.5" thickBot="1" x14ac:dyDescent="0.3">
      <c r="A98">
        <v>94</v>
      </c>
      <c r="B98" s="75"/>
      <c r="C98" s="76"/>
      <c r="D98" s="77"/>
      <c r="E98" s="9">
        <v>1</v>
      </c>
      <c r="F98" s="10">
        <v>1</v>
      </c>
      <c r="G98" s="5">
        <v>1</v>
      </c>
      <c r="H98" s="6">
        <v>1</v>
      </c>
      <c r="I98" s="7">
        <v>1</v>
      </c>
      <c r="J98" s="8">
        <v>1</v>
      </c>
      <c r="K98" s="51">
        <f t="shared" si="11"/>
        <v>10</v>
      </c>
      <c r="L98" s="51">
        <f t="shared" si="12"/>
        <v>10</v>
      </c>
      <c r="M98" s="51">
        <f t="shared" si="13"/>
        <v>10</v>
      </c>
      <c r="N98" s="52">
        <f t="shared" si="14"/>
        <v>30</v>
      </c>
      <c r="O98" s="13">
        <f t="shared" si="15"/>
        <v>1</v>
      </c>
      <c r="P98">
        <f t="shared" si="16"/>
        <v>8.3095238095238084</v>
      </c>
      <c r="Q98" s="83">
        <f t="shared" si="17"/>
        <v>1</v>
      </c>
      <c r="R98" s="4">
        <f t="shared" si="18"/>
        <v>8.2216216216216225</v>
      </c>
      <c r="S98" s="13">
        <f t="shared" si="19"/>
        <v>1</v>
      </c>
      <c r="T98">
        <f t="shared" si="20"/>
        <v>11.300613496932517</v>
      </c>
      <c r="U98" s="82">
        <f t="shared" si="21"/>
        <v>27</v>
      </c>
    </row>
    <row r="99" spans="1:21" ht="16.5" thickBot="1" x14ac:dyDescent="0.3">
      <c r="A99">
        <v>95</v>
      </c>
      <c r="B99" s="53"/>
      <c r="C99" s="57"/>
      <c r="D99" s="54"/>
      <c r="E99" s="9">
        <v>1</v>
      </c>
      <c r="F99" s="10">
        <v>1</v>
      </c>
      <c r="G99" s="5">
        <v>1</v>
      </c>
      <c r="H99" s="6">
        <v>1</v>
      </c>
      <c r="I99" s="7">
        <v>1</v>
      </c>
      <c r="J99" s="8">
        <v>1</v>
      </c>
      <c r="K99" s="51">
        <f t="shared" si="11"/>
        <v>10</v>
      </c>
      <c r="L99" s="51">
        <f t="shared" si="12"/>
        <v>10</v>
      </c>
      <c r="M99" s="51">
        <f t="shared" si="13"/>
        <v>10</v>
      </c>
      <c r="N99" s="52">
        <f t="shared" si="14"/>
        <v>30</v>
      </c>
      <c r="O99" s="13">
        <f t="shared" si="15"/>
        <v>1</v>
      </c>
      <c r="P99">
        <f t="shared" si="16"/>
        <v>8.3095238095238084</v>
      </c>
      <c r="Q99" s="83">
        <f t="shared" si="17"/>
        <v>1</v>
      </c>
      <c r="R99" s="4">
        <f t="shared" si="18"/>
        <v>8.2216216216216225</v>
      </c>
      <c r="S99" s="13">
        <f t="shared" si="19"/>
        <v>1</v>
      </c>
      <c r="T99">
        <f t="shared" si="20"/>
        <v>11.300613496932517</v>
      </c>
      <c r="U99" s="82">
        <f t="shared" si="21"/>
        <v>27</v>
      </c>
    </row>
    <row r="100" spans="1:21" ht="16.5" thickBot="1" x14ac:dyDescent="0.3">
      <c r="A100">
        <v>96</v>
      </c>
      <c r="B100" s="72"/>
      <c r="C100" s="73"/>
      <c r="D100" s="74"/>
      <c r="E100" s="9">
        <v>1</v>
      </c>
      <c r="F100" s="10">
        <v>1</v>
      </c>
      <c r="G100" s="5">
        <v>1</v>
      </c>
      <c r="H100" s="6">
        <v>1</v>
      </c>
      <c r="I100" s="7">
        <v>1</v>
      </c>
      <c r="J100" s="8">
        <v>1</v>
      </c>
      <c r="K100" s="51">
        <f t="shared" si="11"/>
        <v>10</v>
      </c>
      <c r="L100" s="51">
        <f t="shared" si="12"/>
        <v>10</v>
      </c>
      <c r="M100" s="51">
        <f t="shared" si="13"/>
        <v>10</v>
      </c>
      <c r="N100" s="52">
        <f t="shared" si="14"/>
        <v>30</v>
      </c>
      <c r="O100" s="13">
        <f t="shared" si="15"/>
        <v>1</v>
      </c>
      <c r="P100">
        <f t="shared" si="16"/>
        <v>8.3095238095238084</v>
      </c>
      <c r="Q100" s="83">
        <f t="shared" si="17"/>
        <v>1</v>
      </c>
      <c r="R100" s="4">
        <f t="shared" si="18"/>
        <v>8.2216216216216225</v>
      </c>
      <c r="S100" s="13">
        <f t="shared" si="19"/>
        <v>1</v>
      </c>
      <c r="T100">
        <f t="shared" si="20"/>
        <v>11.300613496932517</v>
      </c>
      <c r="U100" s="82">
        <f t="shared" si="21"/>
        <v>27</v>
      </c>
    </row>
    <row r="101" spans="1:21" ht="16.5" thickBot="1" x14ac:dyDescent="0.3">
      <c r="A101">
        <v>97</v>
      </c>
      <c r="B101" s="75"/>
      <c r="C101" s="76"/>
      <c r="D101" s="77"/>
      <c r="E101" s="9">
        <v>1</v>
      </c>
      <c r="F101" s="10">
        <v>1</v>
      </c>
      <c r="G101" s="5">
        <v>1</v>
      </c>
      <c r="H101" s="6">
        <v>1</v>
      </c>
      <c r="I101" s="7">
        <v>1</v>
      </c>
      <c r="J101" s="8">
        <v>1</v>
      </c>
      <c r="K101" s="51">
        <f t="shared" si="11"/>
        <v>10</v>
      </c>
      <c r="L101" s="51">
        <f t="shared" si="12"/>
        <v>10</v>
      </c>
      <c r="M101" s="51">
        <f t="shared" si="13"/>
        <v>10</v>
      </c>
      <c r="N101" s="52">
        <f t="shared" si="14"/>
        <v>30</v>
      </c>
      <c r="O101" s="13">
        <f t="shared" si="15"/>
        <v>1</v>
      </c>
      <c r="P101">
        <f t="shared" si="16"/>
        <v>8.3095238095238084</v>
      </c>
      <c r="Q101" s="83">
        <f t="shared" si="17"/>
        <v>1</v>
      </c>
      <c r="R101" s="4">
        <f t="shared" si="18"/>
        <v>8.2216216216216225</v>
      </c>
      <c r="S101" s="13">
        <f t="shared" si="19"/>
        <v>1</v>
      </c>
      <c r="T101">
        <f t="shared" si="20"/>
        <v>11.300613496932517</v>
      </c>
      <c r="U101" s="82">
        <f t="shared" si="21"/>
        <v>27</v>
      </c>
    </row>
    <row r="102" spans="1:21" ht="16.5" thickBot="1" x14ac:dyDescent="0.3">
      <c r="A102">
        <v>98</v>
      </c>
      <c r="B102" s="53"/>
      <c r="C102" s="57"/>
      <c r="D102" s="54"/>
      <c r="E102" s="9">
        <v>1</v>
      </c>
      <c r="F102" s="10">
        <v>1</v>
      </c>
      <c r="G102" s="5">
        <v>1</v>
      </c>
      <c r="H102" s="6">
        <v>1</v>
      </c>
      <c r="I102" s="7">
        <v>1</v>
      </c>
      <c r="J102" s="8">
        <v>1</v>
      </c>
      <c r="K102" s="51">
        <f t="shared" si="11"/>
        <v>10</v>
      </c>
      <c r="L102" s="51">
        <f t="shared" si="12"/>
        <v>10</v>
      </c>
      <c r="M102" s="51">
        <f t="shared" si="13"/>
        <v>10</v>
      </c>
      <c r="N102" s="52">
        <f t="shared" si="14"/>
        <v>30</v>
      </c>
      <c r="O102" s="13">
        <f t="shared" si="15"/>
        <v>1</v>
      </c>
      <c r="P102">
        <f t="shared" si="16"/>
        <v>8.3095238095238084</v>
      </c>
      <c r="Q102" s="83">
        <f t="shared" si="17"/>
        <v>1</v>
      </c>
      <c r="R102" s="4">
        <f t="shared" si="18"/>
        <v>8.2216216216216225</v>
      </c>
      <c r="S102" s="13">
        <f t="shared" si="19"/>
        <v>1</v>
      </c>
      <c r="T102">
        <f t="shared" si="20"/>
        <v>11.300613496932517</v>
      </c>
      <c r="U102" s="82">
        <f t="shared" si="21"/>
        <v>27</v>
      </c>
    </row>
    <row r="103" spans="1:21" ht="16.5" thickBot="1" x14ac:dyDescent="0.3">
      <c r="A103">
        <v>99</v>
      </c>
      <c r="B103" s="72"/>
      <c r="C103" s="73"/>
      <c r="D103" s="74"/>
      <c r="E103" s="9">
        <v>1</v>
      </c>
      <c r="F103" s="10">
        <v>1</v>
      </c>
      <c r="G103" s="5">
        <v>1</v>
      </c>
      <c r="H103" s="6">
        <v>1</v>
      </c>
      <c r="I103" s="7">
        <v>1</v>
      </c>
      <c r="J103" s="8">
        <v>1</v>
      </c>
      <c r="K103" s="51">
        <f t="shared" si="11"/>
        <v>10</v>
      </c>
      <c r="L103" s="51">
        <f t="shared" si="12"/>
        <v>10</v>
      </c>
      <c r="M103" s="51">
        <f t="shared" si="13"/>
        <v>10</v>
      </c>
      <c r="N103" s="52">
        <f t="shared" si="14"/>
        <v>30</v>
      </c>
      <c r="O103" s="13">
        <f t="shared" si="15"/>
        <v>1</v>
      </c>
      <c r="P103">
        <f t="shared" si="16"/>
        <v>8.3095238095238084</v>
      </c>
      <c r="Q103" s="83">
        <f t="shared" si="17"/>
        <v>1</v>
      </c>
      <c r="R103" s="4">
        <f t="shared" si="18"/>
        <v>8.2216216216216225</v>
      </c>
      <c r="S103" s="13">
        <f t="shared" si="19"/>
        <v>1</v>
      </c>
      <c r="T103">
        <f t="shared" si="20"/>
        <v>11.300613496932517</v>
      </c>
      <c r="U103" s="82">
        <f t="shared" si="21"/>
        <v>27</v>
      </c>
    </row>
    <row r="104" spans="1:21" ht="15.75" x14ac:dyDescent="0.25">
      <c r="A104">
        <v>100</v>
      </c>
      <c r="B104" s="78"/>
      <c r="C104" s="79"/>
      <c r="D104" s="80"/>
      <c r="E104" s="9">
        <v>1</v>
      </c>
      <c r="F104" s="10">
        <v>1</v>
      </c>
      <c r="G104" s="5">
        <v>1</v>
      </c>
      <c r="H104" s="6">
        <v>1</v>
      </c>
      <c r="I104" s="7">
        <v>1</v>
      </c>
      <c r="J104" s="8">
        <v>1</v>
      </c>
      <c r="K104" s="51">
        <f t="shared" si="11"/>
        <v>10</v>
      </c>
      <c r="L104" s="51">
        <f t="shared" si="12"/>
        <v>10</v>
      </c>
      <c r="M104" s="51">
        <f t="shared" si="13"/>
        <v>10</v>
      </c>
      <c r="N104" s="52">
        <f t="shared" si="14"/>
        <v>30</v>
      </c>
      <c r="O104" s="13">
        <f t="shared" si="15"/>
        <v>1</v>
      </c>
      <c r="P104">
        <f t="shared" si="16"/>
        <v>8.3095238095238084</v>
      </c>
      <c r="Q104" s="83">
        <f t="shared" si="17"/>
        <v>1</v>
      </c>
      <c r="R104" s="4">
        <f t="shared" si="18"/>
        <v>8.2216216216216225</v>
      </c>
      <c r="S104" s="13">
        <f t="shared" si="19"/>
        <v>1</v>
      </c>
      <c r="T104">
        <f t="shared" si="20"/>
        <v>11.300613496932517</v>
      </c>
      <c r="U104" s="82">
        <f t="shared" si="21"/>
        <v>27</v>
      </c>
    </row>
  </sheetData>
  <protectedRanges>
    <protectedRange sqref="C43:D43" name="Oblast1"/>
    <protectedRange sqref="C32:D42 C44:D46" name="Oblast1_1"/>
    <protectedRange sqref="B43" name="Oblast1_2"/>
    <protectedRange sqref="B32:B42 B44:B46" name="Oblast1_1_1"/>
    <protectedRange sqref="C19:D19" name="Oblast1_3"/>
    <protectedRange sqref="C20:D31 C5:D18" name="Oblast1_1_2"/>
    <protectedRange sqref="B19" name="Oblast1_2_1"/>
    <protectedRange sqref="B5:B18 B20:B31" name="Oblast1_1_1_1"/>
  </protectedRanges>
  <mergeCells count="8">
    <mergeCell ref="U3:U4"/>
    <mergeCell ref="S3:T3"/>
    <mergeCell ref="A1:N1"/>
    <mergeCell ref="E3:F3"/>
    <mergeCell ref="G3:H3"/>
    <mergeCell ref="I3:J3"/>
    <mergeCell ref="O3:P3"/>
    <mergeCell ref="Q3:R3"/>
  </mergeCells>
  <pageMargins left="0.70866141732283472" right="0.70866141732283472" top="0.78740157480314965" bottom="0.78740157480314965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02"/>
  <sheetViews>
    <sheetView tabSelected="1" workbookViewId="0">
      <selection sqref="A1:F1"/>
    </sheetView>
  </sheetViews>
  <sheetFormatPr defaultRowHeight="15" x14ac:dyDescent="0.25"/>
  <cols>
    <col min="1" max="1" width="6.85546875" customWidth="1"/>
    <col min="2" max="2" width="11.85546875" style="2" bestFit="1" customWidth="1"/>
    <col min="3" max="3" width="22.42578125" style="18" customWidth="1"/>
    <col min="4" max="4" width="24" customWidth="1"/>
    <col min="5" max="5" width="9.140625" style="19" customWidth="1"/>
    <col min="9" max="9" width="11.85546875" bestFit="1" customWidth="1"/>
  </cols>
  <sheetData>
    <row r="1" spans="1:14" ht="53.25" customHeight="1" x14ac:dyDescent="0.25">
      <c r="A1" s="118" t="s">
        <v>19</v>
      </c>
      <c r="B1" s="118"/>
      <c r="C1" s="118"/>
      <c r="D1" s="118"/>
      <c r="E1" s="118"/>
      <c r="F1" s="118"/>
      <c r="G1" s="81">
        <v>300</v>
      </c>
      <c r="H1" s="17"/>
      <c r="I1" s="17"/>
      <c r="J1" s="17"/>
      <c r="K1" s="17"/>
      <c r="L1" s="17"/>
      <c r="M1" s="17"/>
      <c r="N1" s="17"/>
    </row>
    <row r="2" spans="1:14" x14ac:dyDescent="0.25">
      <c r="A2" s="22" t="s">
        <v>0</v>
      </c>
      <c r="B2" s="23" t="s">
        <v>1</v>
      </c>
      <c r="C2" s="24" t="s">
        <v>10</v>
      </c>
      <c r="D2" s="22" t="s">
        <v>3</v>
      </c>
      <c r="E2" s="25" t="s">
        <v>11</v>
      </c>
      <c r="F2" s="65" t="s">
        <v>9</v>
      </c>
    </row>
    <row r="3" spans="1:14" x14ac:dyDescent="0.25">
      <c r="A3" s="4">
        <v>1</v>
      </c>
      <c r="B3" s="3">
        <f ca="1">INDIRECT("A!B"&amp;MATCH(A3,A!U$5:U$104,0)+4)</f>
        <v>50</v>
      </c>
      <c r="C3" s="20" t="str">
        <f ca="1">INDIRECT("A!C"&amp;MATCH(A3,A!U$5:U$104,0)+4)</f>
        <v>Petrovský Ladislav</v>
      </c>
      <c r="D3" s="20" t="str">
        <f ca="1">INDIRECT("A!D"&amp;MATCH(A3,A!U$5:U$104,0)+4)</f>
        <v>MP Přerov I</v>
      </c>
      <c r="E3" s="21">
        <f ca="1">INDIRECT("A!N"&amp;MATCH(A3,A!U$5:U$104,0)+4)</f>
        <v>282.19109982270396</v>
      </c>
      <c r="F3" s="64">
        <f t="shared" ref="F3:F34" ca="1" si="0">IF(E3="","",(E3*100/$G$1))</f>
        <v>94.063699940901316</v>
      </c>
    </row>
    <row r="4" spans="1:14" x14ac:dyDescent="0.25">
      <c r="A4" s="4">
        <v>2</v>
      </c>
      <c r="B4" s="3">
        <f ca="1">INDIRECT("A!B"&amp;MATCH(A4,A!U$5:U$104,0)+4)</f>
        <v>37</v>
      </c>
      <c r="C4" s="20" t="str">
        <f ca="1">INDIRECT("A!C"&amp;MATCH(A4,A!U$5:U$104,0)+4)</f>
        <v>Adámek Jaroslav</v>
      </c>
      <c r="D4" s="20" t="str">
        <f ca="1">INDIRECT("A!D"&amp;MATCH(A4,A!U$5:U$104,0)+4)</f>
        <v>MP Blansko</v>
      </c>
      <c r="E4" s="21">
        <f ca="1">INDIRECT("A!N"&amp;MATCH(A4,A!U$5:U$104,0)+4)</f>
        <v>260.44701656470079</v>
      </c>
      <c r="F4" s="64">
        <f t="shared" ca="1" si="0"/>
        <v>86.815672188233592</v>
      </c>
    </row>
    <row r="5" spans="1:14" x14ac:dyDescent="0.25">
      <c r="A5" s="4">
        <v>3</v>
      </c>
      <c r="B5" s="3">
        <f ca="1">INDIRECT("A!B"&amp;MATCH(A5,A!U$5:U$104,0)+4)</f>
        <v>24</v>
      </c>
      <c r="C5" s="20" t="str">
        <f ca="1">INDIRECT("A!C"&amp;MATCH(A5,A!U$5:U$104,0)+4)</f>
        <v>Antošík Václav</v>
      </c>
      <c r="D5" s="20" t="str">
        <f ca="1">INDIRECT("A!D"&amp;MATCH(A5,A!U$5:U$104,0)+4)</f>
        <v>MP Havířov</v>
      </c>
      <c r="E5" s="21">
        <f ca="1">INDIRECT("A!N"&amp;MATCH(A5,A!U$5:U$104,0)+4)</f>
        <v>256.70924656568849</v>
      </c>
      <c r="F5" s="64">
        <f t="shared" ca="1" si="0"/>
        <v>85.569748855229491</v>
      </c>
    </row>
    <row r="6" spans="1:14" x14ac:dyDescent="0.25">
      <c r="A6" s="4">
        <v>4</v>
      </c>
      <c r="B6" s="3">
        <f ca="1">INDIRECT("A!B"&amp;MATCH(A6,A!U$5:U$104,0)+4)</f>
        <v>29</v>
      </c>
      <c r="C6" s="20" t="str">
        <f ca="1">INDIRECT("A!C"&amp;MATCH(A6,A!U$5:U$104,0)+4)</f>
        <v>Dunaj Oldřich</v>
      </c>
      <c r="D6" s="20" t="str">
        <f ca="1">INDIRECT("A!D"&amp;MATCH(A6,A!U$5:U$104,0)+4)</f>
        <v xml:space="preserve">MP Ostrava </v>
      </c>
      <c r="E6" s="21">
        <f ca="1">INDIRECT("A!N"&amp;MATCH(A6,A!U$5:U$104,0)+4)</f>
        <v>255.87028081434156</v>
      </c>
      <c r="F6" s="64">
        <f t="shared" ca="1" si="0"/>
        <v>85.290093604780523</v>
      </c>
    </row>
    <row r="7" spans="1:14" x14ac:dyDescent="0.25">
      <c r="A7" s="4">
        <v>5</v>
      </c>
      <c r="B7" s="3">
        <f ca="1">INDIRECT("A!B"&amp;MATCH(A7,A!U$5:U$104,0)+4)</f>
        <v>48</v>
      </c>
      <c r="C7" s="20" t="str">
        <f ca="1">INDIRECT("A!C"&amp;MATCH(A7,A!U$5:U$104,0)+4)</f>
        <v>Matyáštík Dušan</v>
      </c>
      <c r="D7" s="20" t="str">
        <f ca="1">INDIRECT("A!D"&amp;MATCH(A7,A!U$5:U$104,0)+4)</f>
        <v>MP Zlín</v>
      </c>
      <c r="E7" s="21">
        <f ca="1">INDIRECT("A!N"&amp;MATCH(A7,A!U$5:U$104,0)+4)</f>
        <v>246.62736578303972</v>
      </c>
      <c r="F7" s="64">
        <f t="shared" ca="1" si="0"/>
        <v>82.209121927679902</v>
      </c>
    </row>
    <row r="8" spans="1:14" x14ac:dyDescent="0.25">
      <c r="A8" s="4">
        <v>6</v>
      </c>
      <c r="B8" s="3">
        <f ca="1">INDIRECT("A!B"&amp;MATCH(A8,A!U$5:U$104,0)+4)</f>
        <v>30</v>
      </c>
      <c r="C8" s="20" t="str">
        <f ca="1">INDIRECT("A!C"&amp;MATCH(A8,A!U$5:U$104,0)+4)</f>
        <v>Burga Pavel</v>
      </c>
      <c r="D8" s="20" t="str">
        <f ca="1">INDIRECT("A!D"&amp;MATCH(A8,A!U$5:U$104,0)+4)</f>
        <v xml:space="preserve">MP Ostrava </v>
      </c>
      <c r="E8" s="21">
        <f ca="1">INDIRECT("A!N"&amp;MATCH(A8,A!U$5:U$104,0)+4)</f>
        <v>239.08629495542655</v>
      </c>
      <c r="F8" s="64">
        <f t="shared" ca="1" si="0"/>
        <v>79.69543165180886</v>
      </c>
    </row>
    <row r="9" spans="1:14" x14ac:dyDescent="0.25">
      <c r="A9" s="4">
        <v>7</v>
      </c>
      <c r="B9" s="3">
        <f ca="1">INDIRECT("A!B"&amp;MATCH(A9,A!U$5:U$104,0)+4)</f>
        <v>39</v>
      </c>
      <c r="C9" s="20" t="str">
        <f ca="1">INDIRECT("A!C"&amp;MATCH(A9,A!U$5:U$104,0)+4)</f>
        <v>Sehnal Petr</v>
      </c>
      <c r="D9" s="20" t="str">
        <f ca="1">INDIRECT("A!D"&amp;MATCH(A9,A!U$5:U$104,0)+4)</f>
        <v>MP Blansko</v>
      </c>
      <c r="E9" s="21">
        <f ca="1">INDIRECT("A!N"&amp;MATCH(A9,A!U$5:U$104,0)+4)</f>
        <v>237.50247441007519</v>
      </c>
      <c r="F9" s="64">
        <f t="shared" ca="1" si="0"/>
        <v>79.16749147002507</v>
      </c>
    </row>
    <row r="10" spans="1:14" x14ac:dyDescent="0.25">
      <c r="A10" s="4">
        <v>8</v>
      </c>
      <c r="B10" s="3">
        <f ca="1">INDIRECT("A!B"&amp;MATCH(A10,A!U$5:U$104,0)+4)</f>
        <v>64</v>
      </c>
      <c r="C10" s="20" t="str">
        <f ca="1">INDIRECT("A!C"&amp;MATCH(A10,A!U$5:U$104,0)+4)</f>
        <v>Rumpel Michael</v>
      </c>
      <c r="D10" s="20" t="str">
        <f ca="1">INDIRECT("A!D"&amp;MATCH(A10,A!U$5:U$104,0)+4)</f>
        <v>MP Karviná</v>
      </c>
      <c r="E10" s="21">
        <f ca="1">INDIRECT("A!N"&amp;MATCH(A10,A!U$5:U$104,0)+4)</f>
        <v>228.02910776188628</v>
      </c>
      <c r="F10" s="64">
        <f t="shared" ca="1" si="0"/>
        <v>76.009702587295422</v>
      </c>
    </row>
    <row r="11" spans="1:14" x14ac:dyDescent="0.25">
      <c r="A11" s="4">
        <v>9</v>
      </c>
      <c r="B11" s="3">
        <f ca="1">INDIRECT("A!B"&amp;MATCH(A11,A!U$5:U$104,0)+4)</f>
        <v>21</v>
      </c>
      <c r="C11" s="20" t="str">
        <f ca="1">INDIRECT("A!C"&amp;MATCH(A11,A!U$5:U$104,0)+4)</f>
        <v>Kubík Ladislav</v>
      </c>
      <c r="D11" s="20" t="str">
        <f ca="1">INDIRECT("A!D"&amp;MATCH(A11,A!U$5:U$104,0)+4)</f>
        <v>MP Česká Třebová</v>
      </c>
      <c r="E11" s="21">
        <f ca="1">INDIRECT("A!N"&amp;MATCH(A11,A!U$5:U$104,0)+4)</f>
        <v>224.47851994581862</v>
      </c>
      <c r="F11" s="64">
        <f t="shared" ca="1" si="0"/>
        <v>74.826173315272868</v>
      </c>
    </row>
    <row r="12" spans="1:14" x14ac:dyDescent="0.25">
      <c r="A12" s="4">
        <v>10</v>
      </c>
      <c r="B12" s="3">
        <f ca="1">INDIRECT("A!B"&amp;MATCH(A12,A!U$5:U$104,0)+4)</f>
        <v>31</v>
      </c>
      <c r="C12" s="20" t="str">
        <f ca="1">INDIRECT("A!C"&amp;MATCH(A12,A!U$5:U$104,0)+4)</f>
        <v>Glett Ondřej</v>
      </c>
      <c r="D12" s="20" t="str">
        <f ca="1">INDIRECT("A!D"&amp;MATCH(A12,A!U$5:U$104,0)+4)</f>
        <v xml:space="preserve">MP Ostrava </v>
      </c>
      <c r="E12" s="21">
        <f ca="1">INDIRECT("A!N"&amp;MATCH(A12,A!U$5:U$104,0)+4)</f>
        <v>220.9634559209793</v>
      </c>
      <c r="F12" s="64">
        <f t="shared" ca="1" si="0"/>
        <v>73.654485306993095</v>
      </c>
    </row>
    <row r="13" spans="1:14" x14ac:dyDescent="0.25">
      <c r="A13" s="4">
        <v>11</v>
      </c>
      <c r="B13" s="3">
        <f ca="1">INDIRECT("A!B"&amp;MATCH(A13,A!U$5:U$104,0)+4)</f>
        <v>23</v>
      </c>
      <c r="C13" s="20" t="str">
        <f ca="1">INDIRECT("A!C"&amp;MATCH(A13,A!U$5:U$104,0)+4)</f>
        <v>Třetina Jaromír</v>
      </c>
      <c r="D13" s="20" t="str">
        <f ca="1">INDIRECT("A!D"&amp;MATCH(A13,A!U$5:U$104,0)+4)</f>
        <v>MP Havířov</v>
      </c>
      <c r="E13" s="21">
        <f ca="1">INDIRECT("A!N"&amp;MATCH(A13,A!U$5:U$104,0)+4)</f>
        <v>219.30723346008148</v>
      </c>
      <c r="F13" s="64">
        <f t="shared" ca="1" si="0"/>
        <v>73.102411153360492</v>
      </c>
    </row>
    <row r="14" spans="1:14" x14ac:dyDescent="0.25">
      <c r="A14" s="4">
        <v>12</v>
      </c>
      <c r="B14" s="3">
        <f ca="1">INDIRECT("A!B"&amp;MATCH(A14,A!U$5:U$104,0)+4)</f>
        <v>26</v>
      </c>
      <c r="C14" s="20" t="str">
        <f ca="1">INDIRECT("A!C"&amp;MATCH(A14,A!U$5:U$104,0)+4)</f>
        <v>Šafář Martin</v>
      </c>
      <c r="D14" s="20" t="str">
        <f ca="1">INDIRECT("A!D"&amp;MATCH(A14,A!U$5:U$104,0)+4)</f>
        <v>MP Havířov J</v>
      </c>
      <c r="E14" s="21">
        <f ca="1">INDIRECT("A!N"&amp;MATCH(A14,A!U$5:U$104,0)+4)</f>
        <v>217.25079429112265</v>
      </c>
      <c r="F14" s="64">
        <f t="shared" ca="1" si="0"/>
        <v>72.41693143037422</v>
      </c>
    </row>
    <row r="15" spans="1:14" x14ac:dyDescent="0.25">
      <c r="A15" s="4">
        <v>13</v>
      </c>
      <c r="B15" s="3">
        <f ca="1">INDIRECT("A!B"&amp;MATCH(A15,A!U$5:U$104,0)+4)</f>
        <v>51</v>
      </c>
      <c r="C15" s="20" t="str">
        <f ca="1">INDIRECT("A!C"&amp;MATCH(A15,A!U$5:U$104,0)+4)</f>
        <v>Vyvážil Tomáš</v>
      </c>
      <c r="D15" s="20" t="str">
        <f ca="1">INDIRECT("A!D"&amp;MATCH(A15,A!U$5:U$104,0)+4)</f>
        <v>MP Přerov I</v>
      </c>
      <c r="E15" s="21">
        <f ca="1">INDIRECT("A!N"&amp;MATCH(A15,A!U$5:U$104,0)+4)</f>
        <v>217.23235313838049</v>
      </c>
      <c r="F15" s="64">
        <f t="shared" ca="1" si="0"/>
        <v>72.410784379460168</v>
      </c>
    </row>
    <row r="16" spans="1:14" x14ac:dyDescent="0.25">
      <c r="A16" s="4">
        <v>14</v>
      </c>
      <c r="B16" s="3">
        <f ca="1">INDIRECT("A!B"&amp;MATCH(A16,A!U$5:U$104,0)+4)</f>
        <v>10</v>
      </c>
      <c r="C16" s="20" t="str">
        <f ca="1">INDIRECT("A!C"&amp;MATCH(A16,A!U$5:U$104,0)+4)</f>
        <v>Štegl Pavel</v>
      </c>
      <c r="D16" s="20" t="str">
        <f ca="1">INDIRECT("A!D"&amp;MATCH(A16,A!U$5:U$104,0)+4)</f>
        <v>MP Parubice I</v>
      </c>
      <c r="E16" s="21">
        <f ca="1">INDIRECT("A!N"&amp;MATCH(A16,A!U$5:U$104,0)+4)</f>
        <v>212.66197077620174</v>
      </c>
      <c r="F16" s="64">
        <f t="shared" ca="1" si="0"/>
        <v>70.887323592067247</v>
      </c>
    </row>
    <row r="17" spans="1:6" x14ac:dyDescent="0.25">
      <c r="A17" s="4">
        <v>15</v>
      </c>
      <c r="B17" s="3">
        <f ca="1">INDIRECT("A!B"&amp;MATCH(A17,A!U$5:U$104,0)+4)</f>
        <v>11</v>
      </c>
      <c r="C17" s="20" t="str">
        <f ca="1">INDIRECT("A!C"&amp;MATCH(A17,A!U$5:U$104,0)+4)</f>
        <v>Bukač Ondřej</v>
      </c>
      <c r="D17" s="20" t="str">
        <f ca="1">INDIRECT("A!D"&amp;MATCH(A17,A!U$5:U$104,0)+4)</f>
        <v>MP Parubice I</v>
      </c>
      <c r="E17" s="21">
        <f ca="1">INDIRECT("A!N"&amp;MATCH(A17,A!U$5:U$104,0)+4)</f>
        <v>208.12064765961657</v>
      </c>
      <c r="F17" s="64">
        <f t="shared" ca="1" si="0"/>
        <v>69.373549219872189</v>
      </c>
    </row>
    <row r="18" spans="1:6" x14ac:dyDescent="0.25">
      <c r="A18" s="4">
        <v>16</v>
      </c>
      <c r="B18" s="3">
        <f ca="1">INDIRECT("A!B"&amp;MATCH(A18,A!U$5:U$104,0)+4)</f>
        <v>38</v>
      </c>
      <c r="C18" s="20" t="str">
        <f ca="1">INDIRECT("A!C"&amp;MATCH(A18,A!U$5:U$104,0)+4)</f>
        <v>Vybíral Miroslav</v>
      </c>
      <c r="D18" s="20" t="str">
        <f ca="1">INDIRECT("A!D"&amp;MATCH(A18,A!U$5:U$104,0)+4)</f>
        <v>MP Blansko</v>
      </c>
      <c r="E18" s="21">
        <f ca="1">INDIRECT("A!N"&amp;MATCH(A18,A!U$5:U$104,0)+4)</f>
        <v>207.03798384528139</v>
      </c>
      <c r="F18" s="64">
        <f t="shared" ca="1" si="0"/>
        <v>69.012661281760458</v>
      </c>
    </row>
    <row r="19" spans="1:6" x14ac:dyDescent="0.25">
      <c r="A19" s="4">
        <v>17</v>
      </c>
      <c r="B19" s="3">
        <f ca="1">INDIRECT("A!B"&amp;MATCH(A19,A!U$5:U$104,0)+4)</f>
        <v>63</v>
      </c>
      <c r="C19" s="20" t="str">
        <f ca="1">INDIRECT("A!C"&amp;MATCH(A19,A!U$5:U$104,0)+4)</f>
        <v>Balicki Lukáš</v>
      </c>
      <c r="D19" s="20" t="str">
        <f ca="1">INDIRECT("A!D"&amp;MATCH(A19,A!U$5:U$104,0)+4)</f>
        <v>MP Karviná</v>
      </c>
      <c r="E19" s="21">
        <f ca="1">INDIRECT("A!N"&amp;MATCH(A19,A!U$5:U$104,0)+4)</f>
        <v>200.71172180987699</v>
      </c>
      <c r="F19" s="64">
        <f t="shared" ca="1" si="0"/>
        <v>66.903907269958992</v>
      </c>
    </row>
    <row r="20" spans="1:6" x14ac:dyDescent="0.25">
      <c r="A20" s="4">
        <v>18</v>
      </c>
      <c r="B20" s="3">
        <f ca="1">INDIRECT("A!B"&amp;MATCH(A20,A!U$5:U$104,0)+4)</f>
        <v>14</v>
      </c>
      <c r="C20" s="20" t="str">
        <f ca="1">INDIRECT("A!C"&amp;MATCH(A20,A!U$5:U$104,0)+4)</f>
        <v>Marek Jiří</v>
      </c>
      <c r="D20" s="20" t="str">
        <f ca="1">INDIRECT("A!D"&amp;MATCH(A20,A!U$5:U$104,0)+4)</f>
        <v>MP Pardubice II</v>
      </c>
      <c r="E20" s="21">
        <f ca="1">INDIRECT("A!N"&amp;MATCH(A20,A!U$5:U$104,0)+4)</f>
        <v>198.93290247115419</v>
      </c>
      <c r="F20" s="64">
        <f t="shared" ca="1" si="0"/>
        <v>66.310967490384726</v>
      </c>
    </row>
    <row r="21" spans="1:6" x14ac:dyDescent="0.25">
      <c r="A21" s="4">
        <v>19</v>
      </c>
      <c r="B21" s="3">
        <f ca="1">INDIRECT("A!B"&amp;MATCH(A21,A!U$5:U$104,0)+4)</f>
        <v>25</v>
      </c>
      <c r="C21" s="20" t="str">
        <f ca="1">INDIRECT("A!C"&amp;MATCH(A21,A!U$5:U$104,0)+4)</f>
        <v>Samek Pavel</v>
      </c>
      <c r="D21" s="20" t="str">
        <f ca="1">INDIRECT("A!D"&amp;MATCH(A21,A!U$5:U$104,0)+4)</f>
        <v>MP Havířov</v>
      </c>
      <c r="E21" s="21">
        <f ca="1">INDIRECT("A!N"&amp;MATCH(A21,A!U$5:U$104,0)+4)</f>
        <v>196.84753566666603</v>
      </c>
      <c r="F21" s="64">
        <f t="shared" ca="1" si="0"/>
        <v>65.615845222222021</v>
      </c>
    </row>
    <row r="22" spans="1:6" x14ac:dyDescent="0.25">
      <c r="A22" s="4">
        <v>20</v>
      </c>
      <c r="B22" s="3">
        <f ca="1">INDIRECT("A!B"&amp;MATCH(A22,A!U$5:U$104,0)+4)</f>
        <v>41</v>
      </c>
      <c r="C22" s="20" t="str">
        <f ca="1">INDIRECT("A!C"&amp;MATCH(A22,A!U$5:U$104,0)+4)</f>
        <v>Franc Zdeněk</v>
      </c>
      <c r="D22" s="20" t="str">
        <f ca="1">INDIRECT("A!D"&amp;MATCH(A22,A!U$5:U$104,0)+4)</f>
        <v>MP Brno J</v>
      </c>
      <c r="E22" s="21">
        <f ca="1">INDIRECT("A!N"&amp;MATCH(A22,A!U$5:U$104,0)+4)</f>
        <v>195.51638326506782</v>
      </c>
      <c r="F22" s="64">
        <f t="shared" ca="1" si="0"/>
        <v>65.172127755022601</v>
      </c>
    </row>
    <row r="23" spans="1:6" x14ac:dyDescent="0.25">
      <c r="A23" s="4">
        <v>21</v>
      </c>
      <c r="B23" s="3">
        <f ca="1">INDIRECT("A!B"&amp;MATCH(A23,A!U$5:U$104,0)+4)</f>
        <v>27</v>
      </c>
      <c r="C23" s="20" t="str">
        <f ca="1">INDIRECT("A!C"&amp;MATCH(A23,A!U$5:U$104,0)+4)</f>
        <v>Hanzl Vladimír</v>
      </c>
      <c r="D23" s="20" t="str">
        <f ca="1">INDIRECT("A!D"&amp;MATCH(A23,A!U$5:U$104,0)+4)</f>
        <v>MP Havířov J</v>
      </c>
      <c r="E23" s="21">
        <f ca="1">INDIRECT("A!N"&amp;MATCH(A23,A!U$5:U$104,0)+4)</f>
        <v>194.87235116628665</v>
      </c>
      <c r="F23" s="64">
        <f t="shared" ca="1" si="0"/>
        <v>64.957450388762211</v>
      </c>
    </row>
    <row r="24" spans="1:6" x14ac:dyDescent="0.25">
      <c r="A24" s="4">
        <v>22</v>
      </c>
      <c r="B24" s="3">
        <f ca="1">INDIRECT("A!B"&amp;MATCH(A24,A!U$5:U$104,0)+4)</f>
        <v>19</v>
      </c>
      <c r="C24" s="20" t="str">
        <f ca="1">INDIRECT("A!C"&amp;MATCH(A24,A!U$5:U$104,0)+4)</f>
        <v>Záruba Petr</v>
      </c>
      <c r="D24" s="20" t="str">
        <f ca="1">INDIRECT("A!D"&amp;MATCH(A24,A!U$5:U$104,0)+4)</f>
        <v>MP Česká Třebová</v>
      </c>
      <c r="E24" s="21">
        <f ca="1">INDIRECT("A!N"&amp;MATCH(A24,A!U$5:U$104,0)+4)</f>
        <v>190.86399428251875</v>
      </c>
      <c r="F24" s="64">
        <f t="shared" ca="1" si="0"/>
        <v>63.621331427506256</v>
      </c>
    </row>
    <row r="25" spans="1:6" x14ac:dyDescent="0.25">
      <c r="A25" s="4">
        <v>23</v>
      </c>
      <c r="B25" s="3">
        <f ca="1">INDIRECT("A!B"&amp;MATCH(A25,A!U$5:U$104,0)+4)</f>
        <v>34</v>
      </c>
      <c r="C25" s="20" t="str">
        <f ca="1">INDIRECT("A!C"&amp;MATCH(A25,A!U$5:U$104,0)+4)</f>
        <v>Tichý Milan</v>
      </c>
      <c r="D25" s="20" t="str">
        <f ca="1">INDIRECT("A!D"&amp;MATCH(A25,A!U$5:U$104,0)+4)</f>
        <v>MP Hranice</v>
      </c>
      <c r="E25" s="21">
        <f ca="1">INDIRECT("A!N"&amp;MATCH(A25,A!U$5:U$104,0)+4)</f>
        <v>190.40059405277535</v>
      </c>
      <c r="F25" s="64">
        <f t="shared" ca="1" si="0"/>
        <v>63.466864684258447</v>
      </c>
    </row>
    <row r="26" spans="1:6" x14ac:dyDescent="0.25">
      <c r="A26" s="4">
        <v>24</v>
      </c>
      <c r="B26" s="3">
        <f ca="1">INDIRECT("A!B"&amp;MATCH(A26,A!U$5:U$104,0)+4)</f>
        <v>52</v>
      </c>
      <c r="C26" s="20" t="str">
        <f ca="1">INDIRECT("A!C"&amp;MATCH(A26,A!U$5:U$104,0)+4)</f>
        <v>Ambruz Libor</v>
      </c>
      <c r="D26" s="20" t="str">
        <f ca="1">INDIRECT("A!D"&amp;MATCH(A26,A!U$5:U$104,0)+4)</f>
        <v>MP Přerov I</v>
      </c>
      <c r="E26" s="21">
        <f ca="1">INDIRECT("A!N"&amp;MATCH(A26,A!U$5:U$104,0)+4)</f>
        <v>189.0805761574515</v>
      </c>
      <c r="F26" s="64">
        <f t="shared" ca="1" si="0"/>
        <v>63.026858719150503</v>
      </c>
    </row>
    <row r="27" spans="1:6" x14ac:dyDescent="0.25">
      <c r="A27" s="4">
        <v>25</v>
      </c>
      <c r="B27" s="3">
        <f ca="1">INDIRECT("A!B"&amp;MATCH(A27,A!U$5:U$104,0)+4)</f>
        <v>54</v>
      </c>
      <c r="C27" s="20" t="str">
        <f ca="1">INDIRECT("A!C"&amp;MATCH(A27,A!U$5:U$104,0)+4)</f>
        <v>Večerka Jiří</v>
      </c>
      <c r="D27" s="20" t="str">
        <f ca="1">INDIRECT("A!D"&amp;MATCH(A27,A!U$5:U$104,0)+4)</f>
        <v>MP Přerov II</v>
      </c>
      <c r="E27" s="21">
        <f ca="1">INDIRECT("A!N"&amp;MATCH(A27,A!U$5:U$104,0)+4)</f>
        <v>188.99694030616288</v>
      </c>
      <c r="F27" s="64">
        <f t="shared" ca="1" si="0"/>
        <v>62.99898010205429</v>
      </c>
    </row>
    <row r="28" spans="1:6" x14ac:dyDescent="0.25">
      <c r="A28" s="4">
        <v>26</v>
      </c>
      <c r="B28" s="3">
        <f ca="1">INDIRECT("A!B"&amp;MATCH(A28,A!U$5:U$104,0)+4)</f>
        <v>9</v>
      </c>
      <c r="C28" s="20" t="str">
        <f ca="1">INDIRECT("A!C"&amp;MATCH(A28,A!U$5:U$104,0)+4)</f>
        <v>Ipser Petr</v>
      </c>
      <c r="D28" s="20" t="str">
        <f ca="1">INDIRECT("A!D"&amp;MATCH(A28,A!U$5:U$104,0)+4)</f>
        <v>MP Parubice I</v>
      </c>
      <c r="E28" s="21">
        <f ca="1">INDIRECT("A!N"&amp;MATCH(A28,A!U$5:U$104,0)+4)</f>
        <v>188.48979740142545</v>
      </c>
      <c r="F28" s="64">
        <f t="shared" ca="1" si="0"/>
        <v>62.829932467141816</v>
      </c>
    </row>
    <row r="29" spans="1:6" x14ac:dyDescent="0.25">
      <c r="A29" s="4">
        <v>27</v>
      </c>
      <c r="B29" s="3">
        <f ca="1">INDIRECT("A!B"&amp;MATCH(A29,A!U$5:U$104,0)+4)</f>
        <v>83</v>
      </c>
      <c r="C29" s="20" t="str">
        <f ca="1">INDIRECT("A!C"&amp;MATCH(A29,A!U$5:U$104,0)+4)</f>
        <v>Bundil Jan</v>
      </c>
      <c r="D29" s="20" t="str">
        <f ca="1">INDIRECT("A!D"&amp;MATCH(A29,A!U$5:U$104,0)+4)</f>
        <v xml:space="preserve">MP Olomouc </v>
      </c>
      <c r="E29" s="21">
        <f ca="1">INDIRECT("A!N"&amp;MATCH(A29,A!U$5:U$104,0)+4)</f>
        <v>188.01186290414677</v>
      </c>
      <c r="F29" s="64">
        <f t="shared" ca="1" si="0"/>
        <v>62.670620968048922</v>
      </c>
    </row>
    <row r="30" spans="1:6" x14ac:dyDescent="0.25">
      <c r="A30" s="4">
        <v>28</v>
      </c>
      <c r="B30" s="3">
        <f ca="1">INDIRECT("A!B"&amp;MATCH(A30,A!U$5:U$104,0)+4)</f>
        <v>56</v>
      </c>
      <c r="C30" s="20" t="str">
        <f ca="1">INDIRECT("A!C"&amp;MATCH(A30,A!U$5:U$104,0)+4)</f>
        <v>Mucha Jiří</v>
      </c>
      <c r="D30" s="20" t="str">
        <f ca="1">INDIRECT("A!D"&amp;MATCH(A30,A!U$5:U$104,0)+4)</f>
        <v>MP Přerov III</v>
      </c>
      <c r="E30" s="21">
        <f ca="1">INDIRECT("A!N"&amp;MATCH(A30,A!U$5:U$104,0)+4)</f>
        <v>187.87946152717623</v>
      </c>
      <c r="F30" s="64">
        <f t="shared" ca="1" si="0"/>
        <v>62.626487175725416</v>
      </c>
    </row>
    <row r="31" spans="1:6" x14ac:dyDescent="0.25">
      <c r="A31" s="4">
        <v>29</v>
      </c>
      <c r="B31" s="3">
        <f ca="1">INDIRECT("A!B"&amp;MATCH(A31,A!U$5:U$104,0)+4)</f>
        <v>22</v>
      </c>
      <c r="C31" s="20" t="str">
        <f ca="1">INDIRECT("A!C"&amp;MATCH(A31,A!U$5:U$104,0)+4)</f>
        <v>Čechal Zdenek</v>
      </c>
      <c r="D31" s="20" t="str">
        <f ca="1">INDIRECT("A!D"&amp;MATCH(A31,A!U$5:U$104,0)+4)</f>
        <v>MP Česká Třebová J</v>
      </c>
      <c r="E31" s="21">
        <f ca="1">INDIRECT("A!N"&amp;MATCH(A31,A!U$5:U$104,0)+4)</f>
        <v>186.20186131795865</v>
      </c>
      <c r="F31" s="64">
        <f t="shared" ca="1" si="0"/>
        <v>62.067287105986217</v>
      </c>
    </row>
    <row r="32" spans="1:6" x14ac:dyDescent="0.25">
      <c r="A32" s="4">
        <v>30</v>
      </c>
      <c r="B32" s="3">
        <f ca="1">INDIRECT("A!B"&amp;MATCH(A32,A!U$5:U$104,0)+4)</f>
        <v>55</v>
      </c>
      <c r="C32" s="20" t="str">
        <f ca="1">INDIRECT("A!C"&amp;MATCH(A32,A!U$5:U$104,0)+4)</f>
        <v>Rytíř Radim</v>
      </c>
      <c r="D32" s="20" t="str">
        <f ca="1">INDIRECT("A!D"&amp;MATCH(A32,A!U$5:U$104,0)+4)</f>
        <v>MP Přerov II</v>
      </c>
      <c r="E32" s="21">
        <f ca="1">INDIRECT("A!N"&amp;MATCH(A32,A!U$5:U$104,0)+4)</f>
        <v>185.24692285994234</v>
      </c>
      <c r="F32" s="64">
        <f t="shared" ca="1" si="0"/>
        <v>61.748974286647453</v>
      </c>
    </row>
    <row r="33" spans="1:6" x14ac:dyDescent="0.25">
      <c r="A33" s="4">
        <v>31</v>
      </c>
      <c r="B33" s="3">
        <f ca="1">INDIRECT("A!B"&amp;MATCH(A33,A!U$5:U$104,0)+4)</f>
        <v>13</v>
      </c>
      <c r="C33" s="20" t="str">
        <f ca="1">INDIRECT("A!C"&amp;MATCH(A33,A!U$5:U$104,0)+4)</f>
        <v>Dufek Tomáš</v>
      </c>
      <c r="D33" s="20" t="str">
        <f ca="1">INDIRECT("A!D"&amp;MATCH(A33,A!U$5:U$104,0)+4)</f>
        <v>MP Pardubice II</v>
      </c>
      <c r="E33" s="21">
        <f ca="1">INDIRECT("A!N"&amp;MATCH(A33,A!U$5:U$104,0)+4)</f>
        <v>178.77482215371404</v>
      </c>
      <c r="F33" s="64">
        <f t="shared" ca="1" si="0"/>
        <v>59.591607384571347</v>
      </c>
    </row>
    <row r="34" spans="1:6" x14ac:dyDescent="0.25">
      <c r="A34" s="4">
        <v>32</v>
      </c>
      <c r="B34" s="3">
        <f ca="1">INDIRECT("A!B"&amp;MATCH(A34,A!U$5:U$104,0)+4)</f>
        <v>58</v>
      </c>
      <c r="C34" s="20" t="str">
        <f ca="1">INDIRECT("A!C"&amp;MATCH(A34,A!U$5:U$104,0)+4)</f>
        <v>Vojtášek Pavel</v>
      </c>
      <c r="D34" s="20" t="str">
        <f ca="1">INDIRECT("A!D"&amp;MATCH(A34,A!U$5:U$104,0)+4)</f>
        <v>MP Přerov III</v>
      </c>
      <c r="E34" s="21">
        <f ca="1">INDIRECT("A!N"&amp;MATCH(A34,A!U$5:U$104,0)+4)</f>
        <v>178.48343357976816</v>
      </c>
      <c r="F34" s="64">
        <f t="shared" ca="1" si="0"/>
        <v>59.494477859922725</v>
      </c>
    </row>
    <row r="35" spans="1:6" x14ac:dyDescent="0.25">
      <c r="A35" s="4">
        <v>33</v>
      </c>
      <c r="B35" s="3">
        <f ca="1">INDIRECT("A!B"&amp;MATCH(A35,A!U$5:U$104,0)+4)</f>
        <v>53</v>
      </c>
      <c r="C35" s="20" t="str">
        <f ca="1">INDIRECT("A!C"&amp;MATCH(A35,A!U$5:U$104,0)+4)</f>
        <v>Růžička Josef</v>
      </c>
      <c r="D35" s="20" t="str">
        <f ca="1">INDIRECT("A!D"&amp;MATCH(A35,A!U$5:U$104,0)+4)</f>
        <v>MP Přerov II</v>
      </c>
      <c r="E35" s="21">
        <f ca="1">INDIRECT("A!N"&amp;MATCH(A35,A!U$5:U$104,0)+4)</f>
        <v>174.35630268390355</v>
      </c>
      <c r="F35" s="64">
        <f t="shared" ref="F35:F66" ca="1" si="1">IF(E35="","",(E35*100/$G$1))</f>
        <v>58.118767561301183</v>
      </c>
    </row>
    <row r="36" spans="1:6" x14ac:dyDescent="0.25">
      <c r="A36" s="4">
        <v>34</v>
      </c>
      <c r="B36" s="3">
        <f ca="1">INDIRECT("A!B"&amp;MATCH(A36,A!U$5:U$104,0)+4)</f>
        <v>12</v>
      </c>
      <c r="C36" s="20" t="str">
        <f ca="1">INDIRECT("A!C"&amp;MATCH(A36,A!U$5:U$104,0)+4)</f>
        <v>Mičulek René</v>
      </c>
      <c r="D36" s="20" t="str">
        <f ca="1">INDIRECT("A!D"&amp;MATCH(A36,A!U$5:U$104,0)+4)</f>
        <v>MP Pardubice II</v>
      </c>
      <c r="E36" s="21">
        <f ca="1">INDIRECT("A!N"&amp;MATCH(A36,A!U$5:U$104,0)+4)</f>
        <v>171.35490974708094</v>
      </c>
      <c r="F36" s="64">
        <f t="shared" ca="1" si="1"/>
        <v>57.11830324902698</v>
      </c>
    </row>
    <row r="37" spans="1:6" x14ac:dyDescent="0.25">
      <c r="A37" s="4">
        <v>35</v>
      </c>
      <c r="B37" s="3">
        <f ca="1">INDIRECT("A!B"&amp;MATCH(A37,A!U$5:U$104,0)+4)</f>
        <v>57</v>
      </c>
      <c r="C37" s="20" t="str">
        <f ca="1">INDIRECT("A!C"&amp;MATCH(A37,A!U$5:U$104,0)+4)</f>
        <v>Cigánek Václav</v>
      </c>
      <c r="D37" s="20" t="str">
        <f ca="1">INDIRECT("A!D"&amp;MATCH(A37,A!U$5:U$104,0)+4)</f>
        <v>MP Přerov III</v>
      </c>
      <c r="E37" s="21">
        <f ca="1">INDIRECT("A!N"&amp;MATCH(A37,A!U$5:U$104,0)+4)</f>
        <v>166.21994498768325</v>
      </c>
      <c r="F37" s="64">
        <f t="shared" ca="1" si="1"/>
        <v>55.406648329227757</v>
      </c>
    </row>
    <row r="38" spans="1:6" x14ac:dyDescent="0.25">
      <c r="A38" s="4">
        <v>36</v>
      </c>
      <c r="B38" s="3">
        <f ca="1">INDIRECT("A!B"&amp;MATCH(A38,A!U$5:U$104,0)+4)</f>
        <v>65</v>
      </c>
      <c r="C38" s="20" t="str">
        <f ca="1">INDIRECT("A!C"&amp;MATCH(A38,A!U$5:U$104,0)+4)</f>
        <v>Glac Zdeněk</v>
      </c>
      <c r="D38" s="20" t="str">
        <f ca="1">INDIRECT("A!D"&amp;MATCH(A38,A!U$5:U$104,0)+4)</f>
        <v>MP Karviná</v>
      </c>
      <c r="E38" s="21">
        <f ca="1">INDIRECT("A!N"&amp;MATCH(A38,A!U$5:U$104,0)+4)</f>
        <v>164.02023902448732</v>
      </c>
      <c r="F38" s="64">
        <f t="shared" ca="1" si="1"/>
        <v>54.673413008162434</v>
      </c>
    </row>
    <row r="39" spans="1:6" x14ac:dyDescent="0.25">
      <c r="A39" s="4">
        <v>37</v>
      </c>
      <c r="B39" s="3">
        <f ca="1">INDIRECT("A!B"&amp;MATCH(A39,A!U$5:U$104,0)+4)</f>
        <v>69</v>
      </c>
      <c r="C39" s="20" t="str">
        <f ca="1">INDIRECT("A!C"&amp;MATCH(A39,A!U$5:U$104,0)+4)</f>
        <v>Hulej Marek</v>
      </c>
      <c r="D39" s="20" t="str">
        <f ca="1">INDIRECT("A!D"&amp;MATCH(A39,A!U$5:U$104,0)+4)</f>
        <v>MP Frýdek-Místek</v>
      </c>
      <c r="E39" s="21">
        <f ca="1">INDIRECT("A!N"&amp;MATCH(A39,A!U$5:U$104,0)+4)</f>
        <v>163.38598287542646</v>
      </c>
      <c r="F39" s="64">
        <f t="shared" ca="1" si="1"/>
        <v>54.461994291808821</v>
      </c>
    </row>
    <row r="40" spans="1:6" x14ac:dyDescent="0.25">
      <c r="A40" s="4">
        <v>38</v>
      </c>
      <c r="B40" s="3">
        <f ca="1">INDIRECT("A!B"&amp;MATCH(A40,A!U$5:U$104,0)+4)</f>
        <v>20</v>
      </c>
      <c r="C40" s="20" t="str">
        <f ca="1">INDIRECT("A!C"&amp;MATCH(A40,A!U$5:U$104,0)+4)</f>
        <v>Klimeš Roman</v>
      </c>
      <c r="D40" s="20" t="str">
        <f ca="1">INDIRECT("A!D"&amp;MATCH(A40,A!U$5:U$104,0)+4)</f>
        <v>MP Česká Třebová</v>
      </c>
      <c r="E40" s="21">
        <f ca="1">INDIRECT("A!N"&amp;MATCH(A40,A!U$5:U$104,0)+4)</f>
        <v>163.25825493898077</v>
      </c>
      <c r="F40" s="64">
        <f t="shared" ca="1" si="1"/>
        <v>54.419418312993592</v>
      </c>
    </row>
    <row r="41" spans="1:6" x14ac:dyDescent="0.25">
      <c r="A41" s="4">
        <v>39</v>
      </c>
      <c r="B41" s="3">
        <f ca="1">INDIRECT("A!B"&amp;MATCH(A41,A!U$5:U$104,0)+4)</f>
        <v>59</v>
      </c>
      <c r="C41" s="20" t="str">
        <f ca="1">INDIRECT("A!C"&amp;MATCH(A41,A!U$5:U$104,0)+4)</f>
        <v>Kozubek Karel</v>
      </c>
      <c r="D41" s="20" t="str">
        <f ca="1">INDIRECT("A!D"&amp;MATCH(A41,A!U$5:U$104,0)+4)</f>
        <v>MP Zlín</v>
      </c>
      <c r="E41" s="21">
        <f ca="1">INDIRECT("A!N"&amp;MATCH(A41,A!U$5:U$104,0)+4)</f>
        <v>161.75710489154775</v>
      </c>
      <c r="F41" s="64">
        <f t="shared" ca="1" si="1"/>
        <v>53.919034963849249</v>
      </c>
    </row>
    <row r="42" spans="1:6" x14ac:dyDescent="0.25">
      <c r="A42" s="4">
        <v>40</v>
      </c>
      <c r="B42" s="3">
        <f ca="1">INDIRECT("A!B"&amp;MATCH(A42,A!U$5:U$104,0)+4)</f>
        <v>6</v>
      </c>
      <c r="C42" s="20" t="str">
        <f ca="1">INDIRECT("A!C"&amp;MATCH(A42,A!U$5:U$104,0)+4)</f>
        <v>Svoboda Stanislav</v>
      </c>
      <c r="D42" s="20" t="str">
        <f ca="1">INDIRECT("A!D"&amp;MATCH(A42,A!U$5:U$104,0)+4)</f>
        <v>MP Hodonín</v>
      </c>
      <c r="E42" s="21">
        <f ca="1">INDIRECT("A!N"&amp;MATCH(A42,A!U$5:U$104,0)+4)</f>
        <v>161.41573757088241</v>
      </c>
      <c r="F42" s="64">
        <f t="shared" ca="1" si="1"/>
        <v>53.805245856960802</v>
      </c>
    </row>
    <row r="43" spans="1:6" x14ac:dyDescent="0.25">
      <c r="A43" s="4">
        <v>41</v>
      </c>
      <c r="B43" s="3">
        <f ca="1">INDIRECT("A!B"&amp;MATCH(A43,A!U$5:U$104,0)+4)</f>
        <v>33</v>
      </c>
      <c r="C43" s="20" t="str">
        <f ca="1">INDIRECT("A!C"&amp;MATCH(A43,A!U$5:U$104,0)+4)</f>
        <v>Vérosta Josef</v>
      </c>
      <c r="D43" s="20" t="str">
        <f ca="1">INDIRECT("A!D"&amp;MATCH(A43,A!U$5:U$104,0)+4)</f>
        <v>MP Hranice</v>
      </c>
      <c r="E43" s="21">
        <f ca="1">INDIRECT("A!N"&amp;MATCH(A43,A!U$5:U$104,0)+4)</f>
        <v>159.9297911600635</v>
      </c>
      <c r="F43" s="64">
        <f t="shared" ca="1" si="1"/>
        <v>53.309930386687832</v>
      </c>
    </row>
    <row r="44" spans="1:6" x14ac:dyDescent="0.25">
      <c r="A44" s="4">
        <v>42</v>
      </c>
      <c r="B44" s="3">
        <f ca="1">INDIRECT("A!B"&amp;MATCH(A44,A!U$5:U$104,0)+4)</f>
        <v>81</v>
      </c>
      <c r="C44" s="20" t="str">
        <f ca="1">INDIRECT("A!C"&amp;MATCH(A44,A!U$5:U$104,0)+4)</f>
        <v>Hruška Martin</v>
      </c>
      <c r="D44" s="20" t="str">
        <f ca="1">INDIRECT("A!D"&amp;MATCH(A44,A!U$5:U$104,0)+4)</f>
        <v xml:space="preserve">MP Olomouc </v>
      </c>
      <c r="E44" s="21">
        <f ca="1">INDIRECT("A!N"&amp;MATCH(A44,A!U$5:U$104,0)+4)</f>
        <v>156.63806418595513</v>
      </c>
      <c r="F44" s="64">
        <f t="shared" ca="1" si="1"/>
        <v>52.212688061985048</v>
      </c>
    </row>
    <row r="45" spans="1:6" x14ac:dyDescent="0.25">
      <c r="A45" s="4">
        <v>43</v>
      </c>
      <c r="B45" s="3">
        <f ca="1">INDIRECT("A!B"&amp;MATCH(A45,A!U$5:U$104,0)+4)</f>
        <v>35</v>
      </c>
      <c r="C45" s="20" t="str">
        <f ca="1">INDIRECT("A!C"&amp;MATCH(A45,A!U$5:U$104,0)+4)</f>
        <v>Hrdlička Rostislav</v>
      </c>
      <c r="D45" s="20" t="str">
        <f ca="1">INDIRECT("A!D"&amp;MATCH(A45,A!U$5:U$104,0)+4)</f>
        <v>MP Mor. Beroun J</v>
      </c>
      <c r="E45" s="21">
        <f ca="1">INDIRECT("A!N"&amp;MATCH(A45,A!U$5:U$104,0)+4)</f>
        <v>154.61378295223545</v>
      </c>
      <c r="F45" s="64">
        <f t="shared" ca="1" si="1"/>
        <v>51.537927650745154</v>
      </c>
    </row>
    <row r="46" spans="1:6" x14ac:dyDescent="0.25">
      <c r="A46" s="4">
        <v>44</v>
      </c>
      <c r="B46" s="3">
        <f ca="1">INDIRECT("A!B"&amp;MATCH(A46,A!U$5:U$104,0)+4)</f>
        <v>15</v>
      </c>
      <c r="C46" s="20" t="str">
        <f ca="1">INDIRECT("A!C"&amp;MATCH(A46,A!U$5:U$104,0)+4)</f>
        <v>Urbancová Hana</v>
      </c>
      <c r="D46" s="20" t="str">
        <f ca="1">INDIRECT("A!D"&amp;MATCH(A46,A!U$5:U$104,0)+4)</f>
        <v>MP Pardubice III</v>
      </c>
      <c r="E46" s="21">
        <f ca="1">INDIRECT("A!N"&amp;MATCH(A46,A!U$5:U$104,0)+4)</f>
        <v>152.51085269603718</v>
      </c>
      <c r="F46" s="64">
        <f t="shared" ca="1" si="1"/>
        <v>50.836950898679063</v>
      </c>
    </row>
    <row r="47" spans="1:6" x14ac:dyDescent="0.25">
      <c r="A47" s="4">
        <v>45</v>
      </c>
      <c r="B47" s="3">
        <f ca="1">INDIRECT("A!B"&amp;MATCH(A47,A!U$5:U$104,0)+4)</f>
        <v>7</v>
      </c>
      <c r="C47" s="20" t="str">
        <f ca="1">INDIRECT("A!C"&amp;MATCH(A47,A!U$5:U$104,0)+4)</f>
        <v>Fukalík Jaroslav</v>
      </c>
      <c r="D47" s="20" t="str">
        <f ca="1">INDIRECT("A!D"&amp;MATCH(A47,A!U$5:U$104,0)+4)</f>
        <v>MP Hodonín</v>
      </c>
      <c r="E47" s="21">
        <f ca="1">INDIRECT("A!N"&amp;MATCH(A47,A!U$5:U$104,0)+4)</f>
        <v>149.46005521922967</v>
      </c>
      <c r="F47" s="64">
        <f t="shared" ca="1" si="1"/>
        <v>49.820018406409893</v>
      </c>
    </row>
    <row r="48" spans="1:6" x14ac:dyDescent="0.25">
      <c r="A48" s="4">
        <v>46</v>
      </c>
      <c r="B48" s="3">
        <f ca="1">INDIRECT("A!B"&amp;MATCH(A48,A!U$5:U$104,0)+4)</f>
        <v>16</v>
      </c>
      <c r="C48" s="20" t="str">
        <f ca="1">INDIRECT("A!C"&amp;MATCH(A48,A!U$5:U$104,0)+4)</f>
        <v>Coufal Lukáš</v>
      </c>
      <c r="D48" s="20" t="str">
        <f ca="1">INDIRECT("A!D"&amp;MATCH(A48,A!U$5:U$104,0)+4)</f>
        <v>MP Pardubice III</v>
      </c>
      <c r="E48" s="21">
        <f ca="1">INDIRECT("A!N"&amp;MATCH(A48,A!U$5:U$104,0)+4)</f>
        <v>147.38211145226674</v>
      </c>
      <c r="F48" s="64">
        <f t="shared" ca="1" si="1"/>
        <v>49.127370484088914</v>
      </c>
    </row>
    <row r="49" spans="1:6" x14ac:dyDescent="0.25">
      <c r="A49" s="4">
        <v>47</v>
      </c>
      <c r="B49" s="3">
        <f ca="1">INDIRECT("A!B"&amp;MATCH(A49,A!U$5:U$104,0)+4)</f>
        <v>8</v>
      </c>
      <c r="C49" s="20" t="str">
        <f ca="1">INDIRECT("A!C"&amp;MATCH(A49,A!U$5:U$104,0)+4)</f>
        <v>Konrád Pavel</v>
      </c>
      <c r="D49" s="20" t="str">
        <f ca="1">INDIRECT("A!D"&amp;MATCH(A49,A!U$5:U$104,0)+4)</f>
        <v>MP Hodonín</v>
      </c>
      <c r="E49" s="21">
        <f ca="1">INDIRECT("A!N"&amp;MATCH(A49,A!U$5:U$104,0)+4)</f>
        <v>145.95896419180036</v>
      </c>
      <c r="F49" s="64">
        <f t="shared" ca="1" si="1"/>
        <v>48.652988063933456</v>
      </c>
    </row>
    <row r="50" spans="1:6" x14ac:dyDescent="0.25">
      <c r="A50" s="4">
        <v>48</v>
      </c>
      <c r="B50" s="3">
        <f ca="1">INDIRECT("A!B"&amp;MATCH(A50,A!U$5:U$104,0)+4)</f>
        <v>17</v>
      </c>
      <c r="C50" s="20" t="str">
        <f ca="1">INDIRECT("A!C"&amp;MATCH(A50,A!U$5:U$104,0)+4)</f>
        <v>Netušil Michal</v>
      </c>
      <c r="D50" s="20" t="str">
        <f ca="1">INDIRECT("A!D"&amp;MATCH(A50,A!U$5:U$104,0)+4)</f>
        <v>MP Pardubice III</v>
      </c>
      <c r="E50" s="21">
        <f ca="1">INDIRECT("A!N"&amp;MATCH(A50,A!U$5:U$104,0)+4)</f>
        <v>141.88389966617444</v>
      </c>
      <c r="F50" s="64">
        <f t="shared" ca="1" si="1"/>
        <v>47.294633222058145</v>
      </c>
    </row>
    <row r="51" spans="1:6" x14ac:dyDescent="0.25">
      <c r="A51" s="4">
        <v>49</v>
      </c>
      <c r="B51" s="3">
        <f ca="1">INDIRECT("A!B"&amp;MATCH(A51,A!U$5:U$104,0)+4)</f>
        <v>70</v>
      </c>
      <c r="C51" s="20" t="str">
        <f ca="1">INDIRECT("A!C"&amp;MATCH(A51,A!U$5:U$104,0)+4)</f>
        <v>Rzidký Tomáš</v>
      </c>
      <c r="D51" s="20" t="str">
        <f ca="1">INDIRECT("A!D"&amp;MATCH(A51,A!U$5:U$104,0)+4)</f>
        <v>MP Frýdek-Místek</v>
      </c>
      <c r="E51" s="21">
        <f ca="1">INDIRECT("A!N"&amp;MATCH(A51,A!U$5:U$104,0)+4)</f>
        <v>141.72405704715777</v>
      </c>
      <c r="F51" s="64">
        <f t="shared" ca="1" si="1"/>
        <v>47.24135234905259</v>
      </c>
    </row>
    <row r="52" spans="1:6" x14ac:dyDescent="0.25">
      <c r="A52" s="4">
        <v>50</v>
      </c>
      <c r="B52" s="3">
        <f ca="1">INDIRECT("A!B"&amp;MATCH(A52,A!U$5:U$104,0)+4)</f>
        <v>32</v>
      </c>
      <c r="C52" s="20" t="str">
        <f ca="1">INDIRECT("A!C"&amp;MATCH(A52,A!U$5:U$104,0)+4)</f>
        <v>Mann Miroslav</v>
      </c>
      <c r="D52" s="20" t="str">
        <f ca="1">INDIRECT("A!D"&amp;MATCH(A52,A!U$5:U$104,0)+4)</f>
        <v>MP Hranice</v>
      </c>
      <c r="E52" s="21">
        <f ca="1">INDIRECT("A!N"&amp;MATCH(A52,A!U$5:U$104,0)+4)</f>
        <v>137.7349051762896</v>
      </c>
      <c r="F52" s="64">
        <f t="shared" ca="1" si="1"/>
        <v>45.911635058763196</v>
      </c>
    </row>
    <row r="53" spans="1:6" x14ac:dyDescent="0.25">
      <c r="A53" s="4">
        <v>51</v>
      </c>
      <c r="B53" s="3">
        <f ca="1">INDIRECT("A!B"&amp;MATCH(A53,A!U$5:U$104,0)+4)</f>
        <v>36</v>
      </c>
      <c r="C53" s="20" t="str">
        <f ca="1">INDIRECT("A!C"&amp;MATCH(A53,A!U$5:U$104,0)+4)</f>
        <v>Kovářík František</v>
      </c>
      <c r="D53" s="20" t="str">
        <f ca="1">INDIRECT("A!D"&amp;MATCH(A53,A!U$5:U$104,0)+4)</f>
        <v>MP Mor. Beroun J</v>
      </c>
      <c r="E53" s="21">
        <f ca="1">INDIRECT("A!N"&amp;MATCH(A53,A!U$5:U$104,0)+4)</f>
        <v>129.77419374722848</v>
      </c>
      <c r="F53" s="64">
        <f t="shared" ca="1" si="1"/>
        <v>43.258064582409489</v>
      </c>
    </row>
    <row r="54" spans="1:6" x14ac:dyDescent="0.25">
      <c r="A54" s="4">
        <v>52</v>
      </c>
      <c r="B54" s="3">
        <f ca="1">INDIRECT("A!B"&amp;MATCH(A54,A!U$5:U$104,0)+4)</f>
        <v>82</v>
      </c>
      <c r="C54" s="20" t="str">
        <f ca="1">INDIRECT("A!C"&amp;MATCH(A54,A!U$5:U$104,0)+4)</f>
        <v>Vlček Petr</v>
      </c>
      <c r="D54" s="20" t="str">
        <f ca="1">INDIRECT("A!D"&amp;MATCH(A54,A!U$5:U$104,0)+4)</f>
        <v xml:space="preserve">MP Olomouc </v>
      </c>
      <c r="E54" s="21">
        <f ca="1">INDIRECT("A!N"&amp;MATCH(A54,A!U$5:U$104,0)+4)</f>
        <v>128.86244667067623</v>
      </c>
      <c r="F54" s="64">
        <f t="shared" ca="1" si="1"/>
        <v>42.954148890225412</v>
      </c>
    </row>
    <row r="55" spans="1:6" x14ac:dyDescent="0.25">
      <c r="A55" s="4">
        <v>53</v>
      </c>
      <c r="B55" s="3">
        <f ca="1">INDIRECT("A!B"&amp;MATCH(A55,A!U$5:U$104,0)+4)</f>
        <v>71</v>
      </c>
      <c r="C55" s="20" t="str">
        <f ca="1">INDIRECT("A!C"&amp;MATCH(A55,A!U$5:U$104,0)+4)</f>
        <v>Ministr Ondřej</v>
      </c>
      <c r="D55" s="20" t="str">
        <f ca="1">INDIRECT("A!D"&amp;MATCH(A55,A!U$5:U$104,0)+4)</f>
        <v>MP Frýdek-Místek J</v>
      </c>
      <c r="E55" s="21">
        <f ca="1">INDIRECT("A!N"&amp;MATCH(A55,A!U$5:U$104,0)+4)</f>
        <v>121.73225135278028</v>
      </c>
      <c r="F55" s="64">
        <f t="shared" ca="1" si="1"/>
        <v>40.577417117593427</v>
      </c>
    </row>
    <row r="56" spans="1:6" x14ac:dyDescent="0.25">
      <c r="A56" s="4">
        <v>54</v>
      </c>
      <c r="B56" s="3">
        <f ca="1">INDIRECT("A!B"&amp;MATCH(A56,A!U$5:U$104,0)+4)</f>
        <v>68</v>
      </c>
      <c r="C56" s="20" t="str">
        <f ca="1">INDIRECT("A!C"&amp;MATCH(A56,A!U$5:U$104,0)+4)</f>
        <v>Lindovský Petr</v>
      </c>
      <c r="D56" s="20" t="str">
        <f ca="1">INDIRECT("A!D"&amp;MATCH(A56,A!U$5:U$104,0)+4)</f>
        <v>MP Frýdek-Místek</v>
      </c>
      <c r="E56" s="21">
        <f ca="1">INDIRECT("A!N"&amp;MATCH(A56,A!U$5:U$104,0)+4)</f>
        <v>118.84273168934749</v>
      </c>
      <c r="F56" s="64">
        <f t="shared" ca="1" si="1"/>
        <v>39.614243896449167</v>
      </c>
    </row>
    <row r="57" spans="1:6" x14ac:dyDescent="0.25">
      <c r="A57" s="4">
        <v>55</v>
      </c>
      <c r="B57" s="3">
        <f ca="1">INDIRECT("A!B"&amp;MATCH(A57,A!U$5:U$104,0)+4)</f>
        <v>49</v>
      </c>
      <c r="C57" s="20" t="str">
        <f ca="1">INDIRECT("A!C"&amp;MATCH(A57,A!U$5:U$104,0)+4)</f>
        <v>Gavelčíková Lenka</v>
      </c>
      <c r="D57" s="20" t="str">
        <f ca="1">INDIRECT("A!D"&amp;MATCH(A57,A!U$5:U$104,0)+4)</f>
        <v>MP Zlín</v>
      </c>
      <c r="E57" s="21">
        <f ca="1">INDIRECT("A!N"&amp;MATCH(A57,A!U$5:U$104,0)+4)</f>
        <v>117.79725462000275</v>
      </c>
      <c r="F57" s="64">
        <f t="shared" ca="1" si="1"/>
        <v>39.265751540000913</v>
      </c>
    </row>
    <row r="58" spans="1:6" x14ac:dyDescent="0.25">
      <c r="A58" s="4">
        <v>56</v>
      </c>
      <c r="B58" s="3">
        <f ca="1">INDIRECT("A!B"&amp;MATCH(A58,A!U$5:U$104,0)+4)</f>
        <v>72</v>
      </c>
      <c r="C58" s="20" t="str">
        <f ca="1">INDIRECT("A!C"&amp;MATCH(A58,A!U$5:U$104,0)+4)</f>
        <v>Belej David</v>
      </c>
      <c r="D58" s="20" t="str">
        <f ca="1">INDIRECT("A!D"&amp;MATCH(A58,A!U$5:U$104,0)+4)</f>
        <v>Frýdek-Místek J</v>
      </c>
      <c r="E58" s="21">
        <f ca="1">INDIRECT("A!N"&amp;MATCH(A58,A!U$5:U$104,0)+4)</f>
        <v>76.628395750903294</v>
      </c>
      <c r="F58" s="64">
        <f t="shared" ca="1" si="1"/>
        <v>25.542798583634429</v>
      </c>
    </row>
    <row r="59" spans="1:6" x14ac:dyDescent="0.25">
      <c r="A59" s="4">
        <v>57</v>
      </c>
      <c r="B59" s="3">
        <f ca="1">INDIRECT("A!B"&amp;MATCH(A59,A!U$5:U$104,0)+4)</f>
        <v>0</v>
      </c>
      <c r="C59" s="20">
        <f ca="1">INDIRECT("A!C"&amp;MATCH(A59,A!U$5:U$104,0)+4)</f>
        <v>0</v>
      </c>
      <c r="D59" s="20">
        <f ca="1">INDIRECT("A!D"&amp;MATCH(A59,A!U$5:U$104,0)+4)</f>
        <v>0</v>
      </c>
      <c r="E59" s="21">
        <f ca="1">INDIRECT("A!N"&amp;MATCH(A59,A!U$5:U$104,0)+4)</f>
        <v>30</v>
      </c>
      <c r="F59" s="64">
        <f t="shared" ca="1" si="1"/>
        <v>10</v>
      </c>
    </row>
    <row r="60" spans="1:6" x14ac:dyDescent="0.25">
      <c r="A60" s="4">
        <v>58</v>
      </c>
      <c r="B60" s="3" t="e">
        <f ca="1">INDIRECT("A!B"&amp;MATCH(A60,A!U$5:U$104,0)+4)</f>
        <v>#N/A</v>
      </c>
      <c r="C60" s="20" t="e">
        <f ca="1">INDIRECT("A!C"&amp;MATCH(A60,A!U$5:U$104,0)+4)</f>
        <v>#N/A</v>
      </c>
      <c r="D60" s="20" t="e">
        <f ca="1">INDIRECT("A!D"&amp;MATCH(A60,A!U$5:U$104,0)+4)</f>
        <v>#N/A</v>
      </c>
      <c r="E60" s="21" t="e">
        <f ca="1">INDIRECT("A!N"&amp;MATCH(A60,A!U$5:U$104,0)+4)</f>
        <v>#N/A</v>
      </c>
      <c r="F60" s="64" t="e">
        <f t="shared" ca="1" si="1"/>
        <v>#N/A</v>
      </c>
    </row>
    <row r="61" spans="1:6" x14ac:dyDescent="0.25">
      <c r="A61" s="4">
        <v>59</v>
      </c>
      <c r="B61" s="3" t="e">
        <f ca="1">INDIRECT("A!B"&amp;MATCH(A61,A!U$5:U$104,0)+4)</f>
        <v>#N/A</v>
      </c>
      <c r="C61" s="20" t="e">
        <f ca="1">INDIRECT("A!C"&amp;MATCH(A61,A!U$5:U$104,0)+4)</f>
        <v>#N/A</v>
      </c>
      <c r="D61" s="20" t="e">
        <f ca="1">INDIRECT("A!D"&amp;MATCH(A61,A!U$5:U$104,0)+4)</f>
        <v>#N/A</v>
      </c>
      <c r="E61" s="21" t="e">
        <f ca="1">INDIRECT("A!N"&amp;MATCH(A61,A!U$5:U$104,0)+4)</f>
        <v>#N/A</v>
      </c>
      <c r="F61" s="64" t="e">
        <f t="shared" ca="1" si="1"/>
        <v>#N/A</v>
      </c>
    </row>
    <row r="62" spans="1:6" x14ac:dyDescent="0.25">
      <c r="A62" s="4">
        <v>60</v>
      </c>
      <c r="B62" s="3" t="e">
        <f ca="1">INDIRECT("A!B"&amp;MATCH(A62,A!U$5:U$104,0)+4)</f>
        <v>#N/A</v>
      </c>
      <c r="C62" s="20" t="e">
        <f ca="1">INDIRECT("A!C"&amp;MATCH(A62,A!U$5:U$104,0)+4)</f>
        <v>#N/A</v>
      </c>
      <c r="D62" s="20" t="e">
        <f ca="1">INDIRECT("A!D"&amp;MATCH(A62,A!U$5:U$104,0)+4)</f>
        <v>#N/A</v>
      </c>
      <c r="E62" s="21" t="e">
        <f ca="1">INDIRECT("A!N"&amp;MATCH(A62,A!U$5:U$104,0)+4)</f>
        <v>#N/A</v>
      </c>
      <c r="F62" s="64" t="e">
        <f t="shared" ca="1" si="1"/>
        <v>#N/A</v>
      </c>
    </row>
    <row r="63" spans="1:6" x14ac:dyDescent="0.25">
      <c r="A63" s="4">
        <v>61</v>
      </c>
      <c r="B63" s="3" t="e">
        <f ca="1">INDIRECT("A!B"&amp;MATCH(A63,A!U$5:U$104,0)+4)</f>
        <v>#N/A</v>
      </c>
      <c r="C63" s="20" t="e">
        <f ca="1">INDIRECT("A!C"&amp;MATCH(A63,A!U$5:U$104,0)+4)</f>
        <v>#N/A</v>
      </c>
      <c r="D63" s="20" t="e">
        <f ca="1">INDIRECT("A!D"&amp;MATCH(A63,A!U$5:U$104,0)+4)</f>
        <v>#N/A</v>
      </c>
      <c r="E63" s="21" t="e">
        <f ca="1">INDIRECT("A!N"&amp;MATCH(A63,A!U$5:U$104,0)+4)</f>
        <v>#N/A</v>
      </c>
      <c r="F63" s="64" t="e">
        <f t="shared" ca="1" si="1"/>
        <v>#N/A</v>
      </c>
    </row>
    <row r="64" spans="1:6" x14ac:dyDescent="0.25">
      <c r="A64" s="4">
        <v>62</v>
      </c>
      <c r="B64" s="3" t="e">
        <f ca="1">INDIRECT("A!B"&amp;MATCH(A64,A!U$5:U$104,0)+4)</f>
        <v>#N/A</v>
      </c>
      <c r="C64" s="20" t="e">
        <f ca="1">INDIRECT("A!C"&amp;MATCH(A64,A!U$5:U$104,0)+4)</f>
        <v>#N/A</v>
      </c>
      <c r="D64" s="20" t="e">
        <f ca="1">INDIRECT("A!D"&amp;MATCH(A64,A!U$5:U$104,0)+4)</f>
        <v>#N/A</v>
      </c>
      <c r="E64" s="21" t="e">
        <f ca="1">INDIRECT("A!N"&amp;MATCH(A64,A!U$5:U$104,0)+4)</f>
        <v>#N/A</v>
      </c>
      <c r="F64" s="64" t="e">
        <f t="shared" ca="1" si="1"/>
        <v>#N/A</v>
      </c>
    </row>
    <row r="65" spans="1:6" x14ac:dyDescent="0.25">
      <c r="A65" s="4">
        <v>63</v>
      </c>
      <c r="B65" s="3" t="e">
        <f ca="1">INDIRECT("A!B"&amp;MATCH(A65,A!U$5:U$104,0)+4)</f>
        <v>#N/A</v>
      </c>
      <c r="C65" s="20" t="e">
        <f ca="1">INDIRECT("A!C"&amp;MATCH(A65,A!U$5:U$104,0)+4)</f>
        <v>#N/A</v>
      </c>
      <c r="D65" s="20" t="e">
        <f ca="1">INDIRECT("A!D"&amp;MATCH(A65,A!U$5:U$104,0)+4)</f>
        <v>#N/A</v>
      </c>
      <c r="E65" s="21" t="e">
        <f ca="1">INDIRECT("A!N"&amp;MATCH(A65,A!U$5:U$104,0)+4)</f>
        <v>#N/A</v>
      </c>
      <c r="F65" s="64" t="e">
        <f t="shared" ca="1" si="1"/>
        <v>#N/A</v>
      </c>
    </row>
    <row r="66" spans="1:6" x14ac:dyDescent="0.25">
      <c r="A66" s="4">
        <v>64</v>
      </c>
      <c r="B66" s="3" t="e">
        <f ca="1">INDIRECT("A!B"&amp;MATCH(A66,A!U$5:U$104,0)+4)</f>
        <v>#N/A</v>
      </c>
      <c r="C66" s="20" t="e">
        <f ca="1">INDIRECT("A!C"&amp;MATCH(A66,A!U$5:U$104,0)+4)</f>
        <v>#N/A</v>
      </c>
      <c r="D66" s="20" t="e">
        <f ca="1">INDIRECT("A!D"&amp;MATCH(A66,A!U$5:U$104,0)+4)</f>
        <v>#N/A</v>
      </c>
      <c r="E66" s="21" t="e">
        <f ca="1">INDIRECT("A!N"&amp;MATCH(A66,A!U$5:U$104,0)+4)</f>
        <v>#N/A</v>
      </c>
      <c r="F66" s="64" t="e">
        <f t="shared" ca="1" si="1"/>
        <v>#N/A</v>
      </c>
    </row>
    <row r="67" spans="1:6" x14ac:dyDescent="0.25">
      <c r="A67" s="4">
        <v>65</v>
      </c>
      <c r="B67" s="3" t="e">
        <f ca="1">INDIRECT("A!B"&amp;MATCH(A67,A!U$5:U$104,0)+4)</f>
        <v>#N/A</v>
      </c>
      <c r="C67" s="20" t="e">
        <f ca="1">INDIRECT("A!C"&amp;MATCH(A67,A!U$5:U$104,0)+4)</f>
        <v>#N/A</v>
      </c>
      <c r="D67" s="20" t="e">
        <f ca="1">INDIRECT("A!D"&amp;MATCH(A67,A!U$5:U$104,0)+4)</f>
        <v>#N/A</v>
      </c>
      <c r="E67" s="21" t="e">
        <f ca="1">INDIRECT("A!N"&amp;MATCH(A67,A!U$5:U$104,0)+4)</f>
        <v>#N/A</v>
      </c>
      <c r="F67" s="64" t="e">
        <f t="shared" ref="F67:F98" ca="1" si="2">IF(E67="","",(E67*100/$G$1))</f>
        <v>#N/A</v>
      </c>
    </row>
    <row r="68" spans="1:6" x14ac:dyDescent="0.25">
      <c r="A68" s="4">
        <v>66</v>
      </c>
      <c r="B68" s="3" t="e">
        <f ca="1">INDIRECT("A!B"&amp;MATCH(A68,A!U$5:U$104,0)+4)</f>
        <v>#N/A</v>
      </c>
      <c r="C68" s="20" t="e">
        <f ca="1">INDIRECT("A!C"&amp;MATCH(A68,A!U$5:U$104,0)+4)</f>
        <v>#N/A</v>
      </c>
      <c r="D68" s="20" t="e">
        <f ca="1">INDIRECT("A!D"&amp;MATCH(A68,A!U$5:U$104,0)+4)</f>
        <v>#N/A</v>
      </c>
      <c r="E68" s="21" t="e">
        <f ca="1">INDIRECT("A!N"&amp;MATCH(A68,A!U$5:U$104,0)+4)</f>
        <v>#N/A</v>
      </c>
      <c r="F68" s="64" t="e">
        <f t="shared" ca="1" si="2"/>
        <v>#N/A</v>
      </c>
    </row>
    <row r="69" spans="1:6" x14ac:dyDescent="0.25">
      <c r="A69" s="4">
        <v>67</v>
      </c>
      <c r="B69" s="3" t="e">
        <f ca="1">INDIRECT("A!B"&amp;MATCH(A69,A!U$5:U$104,0)+4)</f>
        <v>#N/A</v>
      </c>
      <c r="C69" s="20" t="e">
        <f ca="1">INDIRECT("A!C"&amp;MATCH(A69,A!U$5:U$104,0)+4)</f>
        <v>#N/A</v>
      </c>
      <c r="D69" s="20" t="e">
        <f ca="1">INDIRECT("A!D"&amp;MATCH(A69,A!U$5:U$104,0)+4)</f>
        <v>#N/A</v>
      </c>
      <c r="E69" s="21" t="e">
        <f ca="1">INDIRECT("A!N"&amp;MATCH(A69,A!U$5:U$104,0)+4)</f>
        <v>#N/A</v>
      </c>
      <c r="F69" s="64" t="e">
        <f t="shared" ca="1" si="2"/>
        <v>#N/A</v>
      </c>
    </row>
    <row r="70" spans="1:6" x14ac:dyDescent="0.25">
      <c r="A70" s="4">
        <v>68</v>
      </c>
      <c r="B70" s="3" t="e">
        <f ca="1">INDIRECT("A!B"&amp;MATCH(A70,A!U$5:U$104,0)+4)</f>
        <v>#N/A</v>
      </c>
      <c r="C70" s="20" t="e">
        <f ca="1">INDIRECT("A!C"&amp;MATCH(A70,A!U$5:U$104,0)+4)</f>
        <v>#N/A</v>
      </c>
      <c r="D70" s="20" t="e">
        <f ca="1">INDIRECT("A!D"&amp;MATCH(A70,A!U$5:U$104,0)+4)</f>
        <v>#N/A</v>
      </c>
      <c r="E70" s="21" t="e">
        <f ca="1">INDIRECT("A!N"&amp;MATCH(A70,A!U$5:U$104,0)+4)</f>
        <v>#N/A</v>
      </c>
      <c r="F70" s="64" t="e">
        <f t="shared" ca="1" si="2"/>
        <v>#N/A</v>
      </c>
    </row>
    <row r="71" spans="1:6" x14ac:dyDescent="0.25">
      <c r="A71" s="4">
        <v>69</v>
      </c>
      <c r="B71" s="3" t="e">
        <f ca="1">INDIRECT("A!B"&amp;MATCH(A71,A!U$5:U$104,0)+4)</f>
        <v>#N/A</v>
      </c>
      <c r="C71" s="20" t="e">
        <f ca="1">INDIRECT("A!C"&amp;MATCH(A71,A!U$5:U$104,0)+4)</f>
        <v>#N/A</v>
      </c>
      <c r="D71" s="20" t="e">
        <f ca="1">INDIRECT("A!D"&amp;MATCH(A71,A!U$5:U$104,0)+4)</f>
        <v>#N/A</v>
      </c>
      <c r="E71" s="21" t="e">
        <f ca="1">INDIRECT("A!N"&amp;MATCH(A71,A!U$5:U$104,0)+4)</f>
        <v>#N/A</v>
      </c>
      <c r="F71" s="64" t="e">
        <f t="shared" ca="1" si="2"/>
        <v>#N/A</v>
      </c>
    </row>
    <row r="72" spans="1:6" x14ac:dyDescent="0.25">
      <c r="A72" s="4">
        <v>70</v>
      </c>
      <c r="B72" s="3" t="e">
        <f ca="1">INDIRECT("A!B"&amp;MATCH(A72,A!U$5:U$104,0)+4)</f>
        <v>#N/A</v>
      </c>
      <c r="C72" s="20" t="e">
        <f ca="1">INDIRECT("A!C"&amp;MATCH(A72,A!U$5:U$104,0)+4)</f>
        <v>#N/A</v>
      </c>
      <c r="D72" s="20" t="e">
        <f ca="1">INDIRECT("A!D"&amp;MATCH(A72,A!U$5:U$104,0)+4)</f>
        <v>#N/A</v>
      </c>
      <c r="E72" s="21" t="e">
        <f ca="1">INDIRECT("A!N"&amp;MATCH(A72,A!U$5:U$104,0)+4)</f>
        <v>#N/A</v>
      </c>
      <c r="F72" s="64" t="e">
        <f t="shared" ca="1" si="2"/>
        <v>#N/A</v>
      </c>
    </row>
    <row r="73" spans="1:6" x14ac:dyDescent="0.25">
      <c r="A73" s="4">
        <v>71</v>
      </c>
      <c r="B73" s="3" t="e">
        <f ca="1">INDIRECT("A!B"&amp;MATCH(A73,A!U$5:U$104,0)+4)</f>
        <v>#N/A</v>
      </c>
      <c r="C73" s="20" t="e">
        <f ca="1">INDIRECT("A!C"&amp;MATCH(A73,A!U$5:U$104,0)+4)</f>
        <v>#N/A</v>
      </c>
      <c r="D73" s="20" t="e">
        <f ca="1">INDIRECT("A!D"&amp;MATCH(A73,A!U$5:U$104,0)+4)</f>
        <v>#N/A</v>
      </c>
      <c r="E73" s="21" t="e">
        <f ca="1">INDIRECT("A!N"&amp;MATCH(A73,A!U$5:U$104,0)+4)</f>
        <v>#N/A</v>
      </c>
      <c r="F73" s="64" t="e">
        <f t="shared" ca="1" si="2"/>
        <v>#N/A</v>
      </c>
    </row>
    <row r="74" spans="1:6" x14ac:dyDescent="0.25">
      <c r="A74" s="4">
        <v>72</v>
      </c>
      <c r="B74" s="3" t="e">
        <f ca="1">INDIRECT("A!B"&amp;MATCH(A74,A!U$5:U$104,0)+4)</f>
        <v>#N/A</v>
      </c>
      <c r="C74" s="20" t="e">
        <f ca="1">INDIRECT("A!C"&amp;MATCH(A74,A!U$5:U$104,0)+4)</f>
        <v>#N/A</v>
      </c>
      <c r="D74" s="20" t="e">
        <f ca="1">INDIRECT("A!D"&amp;MATCH(A74,A!U$5:U$104,0)+4)</f>
        <v>#N/A</v>
      </c>
      <c r="E74" s="21" t="e">
        <f ca="1">INDIRECT("A!N"&amp;MATCH(A74,A!U$5:U$104,0)+4)</f>
        <v>#N/A</v>
      </c>
      <c r="F74" s="64" t="e">
        <f t="shared" ca="1" si="2"/>
        <v>#N/A</v>
      </c>
    </row>
    <row r="75" spans="1:6" x14ac:dyDescent="0.25">
      <c r="A75" s="4">
        <v>73</v>
      </c>
      <c r="B75" s="3" t="e">
        <f ca="1">INDIRECT("A!B"&amp;MATCH(A75,A!U$5:U$104,0)+4)</f>
        <v>#N/A</v>
      </c>
      <c r="C75" s="20" t="e">
        <f ca="1">INDIRECT("A!C"&amp;MATCH(A75,A!U$5:U$104,0)+4)</f>
        <v>#N/A</v>
      </c>
      <c r="D75" s="20" t="e">
        <f ca="1">INDIRECT("A!D"&amp;MATCH(A75,A!U$5:U$104,0)+4)</f>
        <v>#N/A</v>
      </c>
      <c r="E75" s="21" t="e">
        <f ca="1">INDIRECT("A!N"&amp;MATCH(A75,A!U$5:U$104,0)+4)</f>
        <v>#N/A</v>
      </c>
      <c r="F75" s="64" t="e">
        <f t="shared" ca="1" si="2"/>
        <v>#N/A</v>
      </c>
    </row>
    <row r="76" spans="1:6" x14ac:dyDescent="0.25">
      <c r="A76" s="4">
        <v>74</v>
      </c>
      <c r="B76" s="3" t="e">
        <f ca="1">INDIRECT("A!B"&amp;MATCH(A76,A!U$5:U$104,0)+4)</f>
        <v>#N/A</v>
      </c>
      <c r="C76" s="20" t="e">
        <f ca="1">INDIRECT("A!C"&amp;MATCH(A76,A!U$5:U$104,0)+4)</f>
        <v>#N/A</v>
      </c>
      <c r="D76" s="20" t="e">
        <f ca="1">INDIRECT("A!D"&amp;MATCH(A76,A!U$5:U$104,0)+4)</f>
        <v>#N/A</v>
      </c>
      <c r="E76" s="21" t="e">
        <f ca="1">INDIRECT("A!N"&amp;MATCH(A76,A!U$5:U$104,0)+4)</f>
        <v>#N/A</v>
      </c>
      <c r="F76" s="64" t="e">
        <f t="shared" ca="1" si="2"/>
        <v>#N/A</v>
      </c>
    </row>
    <row r="77" spans="1:6" x14ac:dyDescent="0.25">
      <c r="A77" s="4">
        <v>75</v>
      </c>
      <c r="B77" s="3" t="e">
        <f ca="1">INDIRECT("A!B"&amp;MATCH(A77,A!U$5:U$104,0)+4)</f>
        <v>#N/A</v>
      </c>
      <c r="C77" s="20" t="e">
        <f ca="1">INDIRECT("A!C"&amp;MATCH(A77,A!U$5:U$104,0)+4)</f>
        <v>#N/A</v>
      </c>
      <c r="D77" s="20" t="e">
        <f ca="1">INDIRECT("A!D"&amp;MATCH(A77,A!U$5:U$104,0)+4)</f>
        <v>#N/A</v>
      </c>
      <c r="E77" s="21" t="e">
        <f ca="1">INDIRECT("A!N"&amp;MATCH(A77,A!U$5:U$104,0)+4)</f>
        <v>#N/A</v>
      </c>
      <c r="F77" s="64" t="e">
        <f t="shared" ca="1" si="2"/>
        <v>#N/A</v>
      </c>
    </row>
    <row r="78" spans="1:6" x14ac:dyDescent="0.25">
      <c r="A78" s="4">
        <v>76</v>
      </c>
      <c r="B78" s="3" t="e">
        <f ca="1">INDIRECT("A!B"&amp;MATCH(A78,A!U$5:U$104,0)+4)</f>
        <v>#N/A</v>
      </c>
      <c r="C78" s="20" t="e">
        <f ca="1">INDIRECT("A!C"&amp;MATCH(A78,A!U$5:U$104,0)+4)</f>
        <v>#N/A</v>
      </c>
      <c r="D78" s="20" t="e">
        <f ca="1">INDIRECT("A!D"&amp;MATCH(A78,A!U$5:U$104,0)+4)</f>
        <v>#N/A</v>
      </c>
      <c r="E78" s="21" t="e">
        <f ca="1">INDIRECT("A!N"&amp;MATCH(A78,A!U$5:U$104,0)+4)</f>
        <v>#N/A</v>
      </c>
      <c r="F78" s="64" t="e">
        <f t="shared" ca="1" si="2"/>
        <v>#N/A</v>
      </c>
    </row>
    <row r="79" spans="1:6" x14ac:dyDescent="0.25">
      <c r="A79" s="4">
        <v>77</v>
      </c>
      <c r="B79" s="3" t="e">
        <f ca="1">INDIRECT("A!B"&amp;MATCH(A79,A!U$5:U$104,0)+4)</f>
        <v>#N/A</v>
      </c>
      <c r="C79" s="20" t="e">
        <f ca="1">INDIRECT("A!C"&amp;MATCH(A79,A!U$5:U$104,0)+4)</f>
        <v>#N/A</v>
      </c>
      <c r="D79" s="20" t="e">
        <f ca="1">INDIRECT("A!D"&amp;MATCH(A79,A!U$5:U$104,0)+4)</f>
        <v>#N/A</v>
      </c>
      <c r="E79" s="21" t="e">
        <f ca="1">INDIRECT("A!N"&amp;MATCH(A79,A!U$5:U$104,0)+4)</f>
        <v>#N/A</v>
      </c>
      <c r="F79" s="64" t="e">
        <f t="shared" ca="1" si="2"/>
        <v>#N/A</v>
      </c>
    </row>
    <row r="80" spans="1:6" x14ac:dyDescent="0.25">
      <c r="A80" s="4">
        <v>78</v>
      </c>
      <c r="B80" s="3" t="e">
        <f ca="1">INDIRECT("A!B"&amp;MATCH(A80,A!U$5:U$104,0)+4)</f>
        <v>#N/A</v>
      </c>
      <c r="C80" s="20" t="e">
        <f ca="1">INDIRECT("A!C"&amp;MATCH(A80,A!U$5:U$104,0)+4)</f>
        <v>#N/A</v>
      </c>
      <c r="D80" s="20" t="e">
        <f ca="1">INDIRECT("A!D"&amp;MATCH(A80,A!U$5:U$104,0)+4)</f>
        <v>#N/A</v>
      </c>
      <c r="E80" s="21" t="e">
        <f ca="1">INDIRECT("A!N"&amp;MATCH(A80,A!U$5:U$104,0)+4)</f>
        <v>#N/A</v>
      </c>
      <c r="F80" s="64" t="e">
        <f t="shared" ca="1" si="2"/>
        <v>#N/A</v>
      </c>
    </row>
    <row r="81" spans="1:6" x14ac:dyDescent="0.25">
      <c r="A81" s="4">
        <v>79</v>
      </c>
      <c r="B81" s="3" t="e">
        <f ca="1">INDIRECT("A!B"&amp;MATCH(A81,A!U$5:U$104,0)+4)</f>
        <v>#N/A</v>
      </c>
      <c r="C81" s="20" t="e">
        <f ca="1">INDIRECT("A!C"&amp;MATCH(A81,A!U$5:U$104,0)+4)</f>
        <v>#N/A</v>
      </c>
      <c r="D81" s="20" t="e">
        <f ca="1">INDIRECT("A!D"&amp;MATCH(A81,A!U$5:U$104,0)+4)</f>
        <v>#N/A</v>
      </c>
      <c r="E81" s="21" t="e">
        <f ca="1">INDIRECT("A!N"&amp;MATCH(A81,A!U$5:U$104,0)+4)</f>
        <v>#N/A</v>
      </c>
      <c r="F81" s="64" t="e">
        <f t="shared" ca="1" si="2"/>
        <v>#N/A</v>
      </c>
    </row>
    <row r="82" spans="1:6" x14ac:dyDescent="0.25">
      <c r="A82" s="4">
        <v>80</v>
      </c>
      <c r="B82" s="3" t="e">
        <f ca="1">INDIRECT("A!B"&amp;MATCH(A82,A!U$5:U$104,0)+4)</f>
        <v>#N/A</v>
      </c>
      <c r="C82" s="20" t="e">
        <f ca="1">INDIRECT("A!C"&amp;MATCH(A82,A!U$5:U$104,0)+4)</f>
        <v>#N/A</v>
      </c>
      <c r="D82" s="20" t="e">
        <f ca="1">INDIRECT("A!D"&amp;MATCH(A82,A!U$5:U$104,0)+4)</f>
        <v>#N/A</v>
      </c>
      <c r="E82" s="21" t="e">
        <f ca="1">INDIRECT("A!N"&amp;MATCH(A82,A!U$5:U$104,0)+4)</f>
        <v>#N/A</v>
      </c>
      <c r="F82" s="64" t="e">
        <f t="shared" ca="1" si="2"/>
        <v>#N/A</v>
      </c>
    </row>
    <row r="83" spans="1:6" x14ac:dyDescent="0.25">
      <c r="A83" s="4">
        <v>81</v>
      </c>
      <c r="B83" s="3" t="e">
        <f ca="1">INDIRECT("A!B"&amp;MATCH(A83,A!U$5:U$104,0)+4)</f>
        <v>#N/A</v>
      </c>
      <c r="C83" s="20" t="e">
        <f ca="1">INDIRECT("A!C"&amp;MATCH(A83,A!U$5:U$104,0)+4)</f>
        <v>#N/A</v>
      </c>
      <c r="D83" s="20" t="e">
        <f ca="1">INDIRECT("A!D"&amp;MATCH(A83,A!U$5:U$104,0)+4)</f>
        <v>#N/A</v>
      </c>
      <c r="E83" s="21" t="e">
        <f ca="1">INDIRECT("A!N"&amp;MATCH(A83,A!U$5:U$104,0)+4)</f>
        <v>#N/A</v>
      </c>
      <c r="F83" s="64" t="e">
        <f t="shared" ca="1" si="2"/>
        <v>#N/A</v>
      </c>
    </row>
    <row r="84" spans="1:6" x14ac:dyDescent="0.25">
      <c r="A84" s="4">
        <v>82</v>
      </c>
      <c r="B84" s="3" t="e">
        <f ca="1">INDIRECT("A!B"&amp;MATCH(A84,A!U$5:U$104,0)+4)</f>
        <v>#N/A</v>
      </c>
      <c r="C84" s="20" t="e">
        <f ca="1">INDIRECT("A!C"&amp;MATCH(A84,A!U$5:U$104,0)+4)</f>
        <v>#N/A</v>
      </c>
      <c r="D84" s="20" t="e">
        <f ca="1">INDIRECT("A!D"&amp;MATCH(A84,A!U$5:U$104,0)+4)</f>
        <v>#N/A</v>
      </c>
      <c r="E84" s="21" t="e">
        <f ca="1">INDIRECT("A!N"&amp;MATCH(A84,A!U$5:U$104,0)+4)</f>
        <v>#N/A</v>
      </c>
      <c r="F84" s="64" t="e">
        <f t="shared" ca="1" si="2"/>
        <v>#N/A</v>
      </c>
    </row>
    <row r="85" spans="1:6" x14ac:dyDescent="0.25">
      <c r="A85" s="4">
        <v>83</v>
      </c>
      <c r="B85" s="3" t="e">
        <f ca="1">INDIRECT("A!B"&amp;MATCH(A85,A!U$5:U$104,0)+4)</f>
        <v>#N/A</v>
      </c>
      <c r="C85" s="20" t="e">
        <f ca="1">INDIRECT("A!C"&amp;MATCH(A85,A!U$5:U$104,0)+4)</f>
        <v>#N/A</v>
      </c>
      <c r="D85" s="20" t="e">
        <f ca="1">INDIRECT("A!D"&amp;MATCH(A85,A!U$5:U$104,0)+4)</f>
        <v>#N/A</v>
      </c>
      <c r="E85" s="21" t="e">
        <f ca="1">INDIRECT("A!N"&amp;MATCH(A85,A!U$5:U$104,0)+4)</f>
        <v>#N/A</v>
      </c>
      <c r="F85" s="64" t="e">
        <f t="shared" ca="1" si="2"/>
        <v>#N/A</v>
      </c>
    </row>
    <row r="86" spans="1:6" x14ac:dyDescent="0.25">
      <c r="A86" s="4">
        <v>84</v>
      </c>
      <c r="B86" s="3" t="e">
        <f ca="1">INDIRECT("A!B"&amp;MATCH(A86,A!U$5:U$104,0)+4)</f>
        <v>#N/A</v>
      </c>
      <c r="C86" s="20" t="e">
        <f ca="1">INDIRECT("A!C"&amp;MATCH(A86,A!U$5:U$104,0)+4)</f>
        <v>#N/A</v>
      </c>
      <c r="D86" s="20" t="e">
        <f ca="1">INDIRECT("A!D"&amp;MATCH(A86,A!U$5:U$104,0)+4)</f>
        <v>#N/A</v>
      </c>
      <c r="E86" s="21" t="e">
        <f ca="1">INDIRECT("A!N"&amp;MATCH(A86,A!U$5:U$104,0)+4)</f>
        <v>#N/A</v>
      </c>
      <c r="F86" s="64" t="e">
        <f t="shared" ca="1" si="2"/>
        <v>#N/A</v>
      </c>
    </row>
    <row r="87" spans="1:6" x14ac:dyDescent="0.25">
      <c r="A87" s="4">
        <v>85</v>
      </c>
      <c r="B87" s="3" t="e">
        <f ca="1">INDIRECT("A!B"&amp;MATCH(A87,A!U$5:U$104,0)+4)</f>
        <v>#N/A</v>
      </c>
      <c r="C87" s="20" t="e">
        <f ca="1">INDIRECT("A!C"&amp;MATCH(A87,A!U$5:U$104,0)+4)</f>
        <v>#N/A</v>
      </c>
      <c r="D87" s="20" t="e">
        <f ca="1">INDIRECT("A!D"&amp;MATCH(A87,A!U$5:U$104,0)+4)</f>
        <v>#N/A</v>
      </c>
      <c r="E87" s="21" t="e">
        <f ca="1">INDIRECT("A!N"&amp;MATCH(A87,A!U$5:U$104,0)+4)</f>
        <v>#N/A</v>
      </c>
      <c r="F87" s="64" t="e">
        <f t="shared" ca="1" si="2"/>
        <v>#N/A</v>
      </c>
    </row>
    <row r="88" spans="1:6" x14ac:dyDescent="0.25">
      <c r="A88" s="4">
        <v>86</v>
      </c>
      <c r="B88" s="3" t="e">
        <f ca="1">INDIRECT("A!B"&amp;MATCH(A88,A!U$5:U$104,0)+4)</f>
        <v>#N/A</v>
      </c>
      <c r="C88" s="20" t="e">
        <f ca="1">INDIRECT("A!C"&amp;MATCH(A88,A!U$5:U$104,0)+4)</f>
        <v>#N/A</v>
      </c>
      <c r="D88" s="20" t="e">
        <f ca="1">INDIRECT("A!D"&amp;MATCH(A88,A!U$5:U$104,0)+4)</f>
        <v>#N/A</v>
      </c>
      <c r="E88" s="21" t="e">
        <f ca="1">INDIRECT("A!N"&amp;MATCH(A88,A!U$5:U$104,0)+4)</f>
        <v>#N/A</v>
      </c>
      <c r="F88" s="64" t="e">
        <f t="shared" ca="1" si="2"/>
        <v>#N/A</v>
      </c>
    </row>
    <row r="89" spans="1:6" x14ac:dyDescent="0.25">
      <c r="A89" s="4">
        <v>87</v>
      </c>
      <c r="B89" s="3" t="e">
        <f ca="1">INDIRECT("A!B"&amp;MATCH(A89,A!U$5:U$104,0)+4)</f>
        <v>#N/A</v>
      </c>
      <c r="C89" s="20" t="e">
        <f ca="1">INDIRECT("A!C"&amp;MATCH(A89,A!U$5:U$104,0)+4)</f>
        <v>#N/A</v>
      </c>
      <c r="D89" s="20" t="e">
        <f ca="1">INDIRECT("A!D"&amp;MATCH(A89,A!U$5:U$104,0)+4)</f>
        <v>#N/A</v>
      </c>
      <c r="E89" s="21" t="e">
        <f ca="1">INDIRECT("A!N"&amp;MATCH(A89,A!U$5:U$104,0)+4)</f>
        <v>#N/A</v>
      </c>
      <c r="F89" s="64" t="e">
        <f t="shared" ca="1" si="2"/>
        <v>#N/A</v>
      </c>
    </row>
    <row r="90" spans="1:6" x14ac:dyDescent="0.25">
      <c r="A90" s="4">
        <v>88</v>
      </c>
      <c r="B90" s="3" t="e">
        <f ca="1">INDIRECT("A!B"&amp;MATCH(A90,A!U$5:U$104,0)+4)</f>
        <v>#N/A</v>
      </c>
      <c r="C90" s="20" t="e">
        <f ca="1">INDIRECT("A!C"&amp;MATCH(A90,A!U$5:U$104,0)+4)</f>
        <v>#N/A</v>
      </c>
      <c r="D90" s="20" t="e">
        <f ca="1">INDIRECT("A!D"&amp;MATCH(A90,A!U$5:U$104,0)+4)</f>
        <v>#N/A</v>
      </c>
      <c r="E90" s="21" t="e">
        <f ca="1">INDIRECT("A!N"&amp;MATCH(A90,A!U$5:U$104,0)+4)</f>
        <v>#N/A</v>
      </c>
      <c r="F90" s="64" t="e">
        <f t="shared" ca="1" si="2"/>
        <v>#N/A</v>
      </c>
    </row>
    <row r="91" spans="1:6" x14ac:dyDescent="0.25">
      <c r="A91" s="4">
        <v>89</v>
      </c>
      <c r="B91" s="3" t="e">
        <f ca="1">INDIRECT("A!B"&amp;MATCH(A91,A!U$5:U$104,0)+4)</f>
        <v>#N/A</v>
      </c>
      <c r="C91" s="20" t="e">
        <f ca="1">INDIRECT("A!C"&amp;MATCH(A91,A!U$5:U$104,0)+4)</f>
        <v>#N/A</v>
      </c>
      <c r="D91" s="20" t="e">
        <f ca="1">INDIRECT("A!D"&amp;MATCH(A91,A!U$5:U$104,0)+4)</f>
        <v>#N/A</v>
      </c>
      <c r="E91" s="21" t="e">
        <f ca="1">INDIRECT("A!N"&amp;MATCH(A91,A!U$5:U$104,0)+4)</f>
        <v>#N/A</v>
      </c>
      <c r="F91" s="64" t="e">
        <f t="shared" ca="1" si="2"/>
        <v>#N/A</v>
      </c>
    </row>
    <row r="92" spans="1:6" x14ac:dyDescent="0.25">
      <c r="A92" s="4">
        <v>90</v>
      </c>
      <c r="B92" s="3" t="e">
        <f ca="1">INDIRECT("A!B"&amp;MATCH(A92,A!U$5:U$104,0)+4)</f>
        <v>#N/A</v>
      </c>
      <c r="C92" s="20" t="e">
        <f ca="1">INDIRECT("A!C"&amp;MATCH(A92,A!U$5:U$104,0)+4)</f>
        <v>#N/A</v>
      </c>
      <c r="D92" s="20" t="e">
        <f ca="1">INDIRECT("A!D"&amp;MATCH(A92,A!U$5:U$104,0)+4)</f>
        <v>#N/A</v>
      </c>
      <c r="E92" s="21" t="e">
        <f ca="1">INDIRECT("A!N"&amp;MATCH(A92,A!U$5:U$104,0)+4)</f>
        <v>#N/A</v>
      </c>
      <c r="F92" s="64" t="e">
        <f t="shared" ca="1" si="2"/>
        <v>#N/A</v>
      </c>
    </row>
    <row r="93" spans="1:6" x14ac:dyDescent="0.25">
      <c r="A93" s="4">
        <v>91</v>
      </c>
      <c r="B93" s="3" t="e">
        <f ca="1">INDIRECT("A!B"&amp;MATCH(A93,A!U$5:U$104,0)+4)</f>
        <v>#N/A</v>
      </c>
      <c r="C93" s="20" t="e">
        <f ca="1">INDIRECT("A!C"&amp;MATCH(A93,A!U$5:U$104,0)+4)</f>
        <v>#N/A</v>
      </c>
      <c r="D93" s="20" t="e">
        <f ca="1">INDIRECT("A!D"&amp;MATCH(A93,A!U$5:U$104,0)+4)</f>
        <v>#N/A</v>
      </c>
      <c r="E93" s="21" t="e">
        <f ca="1">INDIRECT("A!N"&amp;MATCH(A93,A!U$5:U$104,0)+4)</f>
        <v>#N/A</v>
      </c>
      <c r="F93" s="64" t="e">
        <f t="shared" ca="1" si="2"/>
        <v>#N/A</v>
      </c>
    </row>
    <row r="94" spans="1:6" x14ac:dyDescent="0.25">
      <c r="A94" s="4">
        <v>92</v>
      </c>
      <c r="B94" s="3" t="e">
        <f ca="1">INDIRECT("A!B"&amp;MATCH(A94,A!U$5:U$104,0)+4)</f>
        <v>#N/A</v>
      </c>
      <c r="C94" s="20" t="e">
        <f ca="1">INDIRECT("A!C"&amp;MATCH(A94,A!U$5:U$104,0)+4)</f>
        <v>#N/A</v>
      </c>
      <c r="D94" s="20" t="e">
        <f ca="1">INDIRECT("A!D"&amp;MATCH(A94,A!U$5:U$104,0)+4)</f>
        <v>#N/A</v>
      </c>
      <c r="E94" s="21" t="e">
        <f ca="1">INDIRECT("A!N"&amp;MATCH(A94,A!U$5:U$104,0)+4)</f>
        <v>#N/A</v>
      </c>
      <c r="F94" s="64" t="e">
        <f t="shared" ca="1" si="2"/>
        <v>#N/A</v>
      </c>
    </row>
    <row r="95" spans="1:6" x14ac:dyDescent="0.25">
      <c r="A95" s="4">
        <v>93</v>
      </c>
      <c r="B95" s="3" t="e">
        <f ca="1">INDIRECT("A!B"&amp;MATCH(A95,A!U$5:U$104,0)+4)</f>
        <v>#N/A</v>
      </c>
      <c r="C95" s="20" t="e">
        <f ca="1">INDIRECT("A!C"&amp;MATCH(A95,A!U$5:U$104,0)+4)</f>
        <v>#N/A</v>
      </c>
      <c r="D95" s="20" t="e">
        <f ca="1">INDIRECT("A!D"&amp;MATCH(A95,A!U$5:U$104,0)+4)</f>
        <v>#N/A</v>
      </c>
      <c r="E95" s="21" t="e">
        <f ca="1">INDIRECT("A!N"&amp;MATCH(A95,A!U$5:U$104,0)+4)</f>
        <v>#N/A</v>
      </c>
      <c r="F95" s="64" t="e">
        <f t="shared" ca="1" si="2"/>
        <v>#N/A</v>
      </c>
    </row>
    <row r="96" spans="1:6" x14ac:dyDescent="0.25">
      <c r="A96" s="4">
        <v>94</v>
      </c>
      <c r="B96" s="3" t="e">
        <f ca="1">INDIRECT("A!B"&amp;MATCH(A96,A!U$5:U$104,0)+4)</f>
        <v>#N/A</v>
      </c>
      <c r="C96" s="20" t="e">
        <f ca="1">INDIRECT("A!C"&amp;MATCH(A96,A!U$5:U$104,0)+4)</f>
        <v>#N/A</v>
      </c>
      <c r="D96" s="20" t="e">
        <f ca="1">INDIRECT("A!D"&amp;MATCH(A96,A!U$5:U$104,0)+4)</f>
        <v>#N/A</v>
      </c>
      <c r="E96" s="21" t="e">
        <f ca="1">INDIRECT("A!N"&amp;MATCH(A96,A!U$5:U$104,0)+4)</f>
        <v>#N/A</v>
      </c>
      <c r="F96" s="64" t="e">
        <f t="shared" ca="1" si="2"/>
        <v>#N/A</v>
      </c>
    </row>
    <row r="97" spans="1:6" x14ac:dyDescent="0.25">
      <c r="A97" s="4">
        <v>95</v>
      </c>
      <c r="B97" s="3" t="e">
        <f ca="1">INDIRECT("A!B"&amp;MATCH(A97,A!U$5:U$104,0)+4)</f>
        <v>#N/A</v>
      </c>
      <c r="C97" s="20" t="e">
        <f ca="1">INDIRECT("A!C"&amp;MATCH(A97,A!U$5:U$104,0)+4)</f>
        <v>#N/A</v>
      </c>
      <c r="D97" s="20" t="e">
        <f ca="1">INDIRECT("A!D"&amp;MATCH(A97,A!U$5:U$104,0)+4)</f>
        <v>#N/A</v>
      </c>
      <c r="E97" s="21" t="e">
        <f ca="1">INDIRECT("A!N"&amp;MATCH(A97,A!U$5:U$104,0)+4)</f>
        <v>#N/A</v>
      </c>
      <c r="F97" s="64" t="e">
        <f t="shared" ca="1" si="2"/>
        <v>#N/A</v>
      </c>
    </row>
    <row r="98" spans="1:6" x14ac:dyDescent="0.25">
      <c r="A98" s="4">
        <v>96</v>
      </c>
      <c r="B98" s="3" t="e">
        <f ca="1">INDIRECT("A!B"&amp;MATCH(A98,A!U$5:U$104,0)+4)</f>
        <v>#N/A</v>
      </c>
      <c r="C98" s="20" t="e">
        <f ca="1">INDIRECT("A!C"&amp;MATCH(A98,A!U$5:U$104,0)+4)</f>
        <v>#N/A</v>
      </c>
      <c r="D98" s="20" t="e">
        <f ca="1">INDIRECT("A!D"&amp;MATCH(A98,A!U$5:U$104,0)+4)</f>
        <v>#N/A</v>
      </c>
      <c r="E98" s="21" t="e">
        <f ca="1">INDIRECT("A!N"&amp;MATCH(A98,A!U$5:U$104,0)+4)</f>
        <v>#N/A</v>
      </c>
      <c r="F98" s="64" t="e">
        <f t="shared" ca="1" si="2"/>
        <v>#N/A</v>
      </c>
    </row>
    <row r="99" spans="1:6" x14ac:dyDescent="0.25">
      <c r="A99" s="4">
        <v>97</v>
      </c>
      <c r="B99" s="3" t="e">
        <f ca="1">INDIRECT("A!B"&amp;MATCH(A99,A!U$5:U$104,0)+4)</f>
        <v>#N/A</v>
      </c>
      <c r="C99" s="20" t="e">
        <f ca="1">INDIRECT("A!C"&amp;MATCH(A99,A!U$5:U$104,0)+4)</f>
        <v>#N/A</v>
      </c>
      <c r="D99" s="20" t="e">
        <f ca="1">INDIRECT("A!D"&amp;MATCH(A99,A!U$5:U$104,0)+4)</f>
        <v>#N/A</v>
      </c>
      <c r="E99" s="21" t="e">
        <f ca="1">INDIRECT("A!N"&amp;MATCH(A99,A!U$5:U$104,0)+4)</f>
        <v>#N/A</v>
      </c>
      <c r="F99" s="64" t="e">
        <f t="shared" ref="F99:F102" ca="1" si="3">IF(E99="","",(E99*100/$G$1))</f>
        <v>#N/A</v>
      </c>
    </row>
    <row r="100" spans="1:6" x14ac:dyDescent="0.25">
      <c r="A100" s="4">
        <v>98</v>
      </c>
      <c r="B100" s="3" t="e">
        <f ca="1">INDIRECT("A!B"&amp;MATCH(A100,A!U$5:U$104,0)+4)</f>
        <v>#N/A</v>
      </c>
      <c r="C100" s="20" t="e">
        <f ca="1">INDIRECT("A!C"&amp;MATCH(A100,A!U$5:U$104,0)+4)</f>
        <v>#N/A</v>
      </c>
      <c r="D100" s="20" t="e">
        <f ca="1">INDIRECT("A!D"&amp;MATCH(A100,A!U$5:U$104,0)+4)</f>
        <v>#N/A</v>
      </c>
      <c r="E100" s="21" t="e">
        <f ca="1">INDIRECT("A!N"&amp;MATCH(A100,A!U$5:U$104,0)+4)</f>
        <v>#N/A</v>
      </c>
      <c r="F100" s="64" t="e">
        <f t="shared" ca="1" si="3"/>
        <v>#N/A</v>
      </c>
    </row>
    <row r="101" spans="1:6" x14ac:dyDescent="0.25">
      <c r="A101" s="4">
        <v>99</v>
      </c>
      <c r="B101" s="3" t="e">
        <f ca="1">INDIRECT("A!B"&amp;MATCH(A101,A!U$5:U$104,0)+4)</f>
        <v>#N/A</v>
      </c>
      <c r="C101" s="20" t="e">
        <f ca="1">INDIRECT("A!C"&amp;MATCH(A101,A!U$5:U$104,0)+4)</f>
        <v>#N/A</v>
      </c>
      <c r="D101" s="20" t="e">
        <f ca="1">INDIRECT("A!D"&amp;MATCH(A101,A!U$5:U$104,0)+4)</f>
        <v>#N/A</v>
      </c>
      <c r="E101" s="21" t="e">
        <f ca="1">INDIRECT("A!N"&amp;MATCH(A101,A!U$5:U$104,0)+4)</f>
        <v>#N/A</v>
      </c>
      <c r="F101" s="64" t="e">
        <f t="shared" ca="1" si="3"/>
        <v>#N/A</v>
      </c>
    </row>
    <row r="102" spans="1:6" x14ac:dyDescent="0.25">
      <c r="A102" s="4">
        <v>100</v>
      </c>
      <c r="B102" s="3" t="e">
        <f ca="1">INDIRECT("A!B"&amp;MATCH(A102,A!U$5:U$104,0)+4)</f>
        <v>#N/A</v>
      </c>
      <c r="C102" s="20" t="e">
        <f ca="1">INDIRECT("A!C"&amp;MATCH(A102,A!U$5:U$104,0)+4)</f>
        <v>#N/A</v>
      </c>
      <c r="D102" s="20" t="e">
        <f ca="1">INDIRECT("A!D"&amp;MATCH(A102,A!U$5:U$104,0)+4)</f>
        <v>#N/A</v>
      </c>
      <c r="E102" s="21" t="e">
        <f ca="1">INDIRECT("A!N"&amp;MATCH(A102,A!U$5:U$104,0)+4)</f>
        <v>#N/A</v>
      </c>
      <c r="F102" s="64" t="e">
        <f t="shared" ca="1" si="3"/>
        <v>#N/A</v>
      </c>
    </row>
  </sheetData>
  <mergeCells count="1">
    <mergeCell ref="A1:F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&amp;RStránka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52"/>
  <sheetViews>
    <sheetView workbookViewId="0">
      <selection activeCell="I10" sqref="I10"/>
    </sheetView>
  </sheetViews>
  <sheetFormatPr defaultRowHeight="15" x14ac:dyDescent="0.25"/>
  <cols>
    <col min="1" max="1" width="7.28515625" customWidth="1"/>
    <col min="2" max="2" width="4.28515625" customWidth="1"/>
    <col min="3" max="3" width="19.28515625" customWidth="1"/>
    <col min="4" max="4" width="11.140625" customWidth="1"/>
    <col min="5" max="5" width="14.5703125" customWidth="1"/>
    <col min="6" max="6" width="15" customWidth="1"/>
  </cols>
  <sheetData>
    <row r="1" spans="1:6" ht="23.25" x14ac:dyDescent="0.25">
      <c r="A1" s="114" t="s">
        <v>20</v>
      </c>
      <c r="B1" s="114"/>
      <c r="C1" s="114"/>
      <c r="D1" s="114"/>
      <c r="E1" s="114"/>
      <c r="F1" s="114"/>
    </row>
    <row r="2" spans="1:6" x14ac:dyDescent="0.25">
      <c r="A2" s="22" t="s">
        <v>0</v>
      </c>
      <c r="B2" s="23" t="s">
        <v>1</v>
      </c>
      <c r="C2" s="24" t="s">
        <v>10</v>
      </c>
      <c r="D2" s="22" t="s">
        <v>3</v>
      </c>
      <c r="E2" s="25" t="s">
        <v>11</v>
      </c>
      <c r="F2" s="65" t="s">
        <v>9</v>
      </c>
    </row>
    <row r="3" spans="1:6" x14ac:dyDescent="0.25">
      <c r="A3" s="4">
        <v>1</v>
      </c>
      <c r="B3" s="4">
        <v>75</v>
      </c>
      <c r="C3" s="4" t="s">
        <v>60</v>
      </c>
      <c r="D3" s="4">
        <v>0</v>
      </c>
      <c r="E3" s="4">
        <v>319.21704168978425</v>
      </c>
      <c r="F3" s="4">
        <v>106.40568056326141</v>
      </c>
    </row>
    <row r="4" spans="1:6" x14ac:dyDescent="0.25">
      <c r="A4" s="4">
        <v>2</v>
      </c>
      <c r="B4" s="4">
        <v>2</v>
      </c>
      <c r="C4" s="4" t="s">
        <v>34</v>
      </c>
      <c r="D4" s="4">
        <v>0</v>
      </c>
      <c r="E4" s="4">
        <v>309.68987266100885</v>
      </c>
      <c r="F4" s="4">
        <v>103.22995755366962</v>
      </c>
    </row>
    <row r="5" spans="1:6" x14ac:dyDescent="0.25">
      <c r="A5" s="4">
        <v>3</v>
      </c>
      <c r="B5" s="4">
        <v>40</v>
      </c>
      <c r="C5" s="4" t="s">
        <v>46</v>
      </c>
      <c r="D5" s="4">
        <v>0</v>
      </c>
      <c r="E5" s="4">
        <v>271.79573950212568</v>
      </c>
      <c r="F5" s="4">
        <v>90.5985798340419</v>
      </c>
    </row>
    <row r="6" spans="1:6" x14ac:dyDescent="0.25">
      <c r="A6" s="4">
        <v>4</v>
      </c>
      <c r="B6" s="4">
        <v>67</v>
      </c>
      <c r="C6" s="4" t="s">
        <v>57</v>
      </c>
      <c r="D6" s="4">
        <v>0</v>
      </c>
      <c r="E6" s="4">
        <v>265.56891494937793</v>
      </c>
      <c r="F6" s="4">
        <v>88.522971649792652</v>
      </c>
    </row>
    <row r="7" spans="1:6" x14ac:dyDescent="0.25">
      <c r="A7" s="4">
        <v>5</v>
      </c>
      <c r="B7" s="4">
        <v>3</v>
      </c>
      <c r="C7" s="4" t="s">
        <v>35</v>
      </c>
      <c r="D7" s="4">
        <v>0</v>
      </c>
      <c r="E7" s="4">
        <v>260.89352644639649</v>
      </c>
      <c r="F7" s="4">
        <v>86.964508815465493</v>
      </c>
    </row>
    <row r="8" spans="1:6" x14ac:dyDescent="0.25">
      <c r="A8" s="4">
        <v>6</v>
      </c>
      <c r="B8" s="4">
        <v>1</v>
      </c>
      <c r="C8" s="4" t="s">
        <v>28</v>
      </c>
      <c r="D8" s="4">
        <v>0</v>
      </c>
      <c r="E8" s="4">
        <v>260.58769103336277</v>
      </c>
      <c r="F8" s="4">
        <v>86.862563677787591</v>
      </c>
    </row>
    <row r="9" spans="1:6" x14ac:dyDescent="0.25">
      <c r="A9" s="4">
        <v>7</v>
      </c>
      <c r="B9" s="4">
        <v>61</v>
      </c>
      <c r="C9" s="4" t="s">
        <v>54</v>
      </c>
      <c r="D9" s="4">
        <v>0</v>
      </c>
      <c r="E9" s="4">
        <v>253.18192433161079</v>
      </c>
      <c r="F9" s="4">
        <v>84.393974777203596</v>
      </c>
    </row>
    <row r="10" spans="1:6" x14ac:dyDescent="0.25">
      <c r="A10" s="4">
        <v>8</v>
      </c>
      <c r="B10" s="4">
        <v>28</v>
      </c>
      <c r="C10" s="4" t="s">
        <v>137</v>
      </c>
      <c r="D10" s="4">
        <v>0</v>
      </c>
      <c r="E10" s="4">
        <v>248.57055782008723</v>
      </c>
      <c r="F10" s="4">
        <v>82.856852606695739</v>
      </c>
    </row>
    <row r="11" spans="1:6" x14ac:dyDescent="0.25">
      <c r="A11" s="4">
        <v>9</v>
      </c>
      <c r="B11" s="4">
        <v>18</v>
      </c>
      <c r="C11" s="4" t="s">
        <v>44</v>
      </c>
      <c r="D11" s="4">
        <v>0</v>
      </c>
      <c r="E11" s="4">
        <v>234.64082736246081</v>
      </c>
      <c r="F11" s="4">
        <v>78.213609120820266</v>
      </c>
    </row>
    <row r="12" spans="1:6" x14ac:dyDescent="0.25">
      <c r="A12" s="4">
        <v>10</v>
      </c>
      <c r="B12" s="4">
        <v>74</v>
      </c>
      <c r="C12" s="4" t="s">
        <v>59</v>
      </c>
      <c r="D12" s="4">
        <v>0</v>
      </c>
      <c r="E12" s="4">
        <v>230.43087058184955</v>
      </c>
      <c r="F12" s="4">
        <v>76.810290193949854</v>
      </c>
    </row>
    <row r="13" spans="1:6" x14ac:dyDescent="0.25">
      <c r="A13" s="4">
        <v>11</v>
      </c>
      <c r="B13" s="4">
        <v>66</v>
      </c>
      <c r="C13" s="4" t="s">
        <v>56</v>
      </c>
      <c r="D13" s="4">
        <v>0</v>
      </c>
      <c r="E13" s="4">
        <v>219.75600368429852</v>
      </c>
      <c r="F13" s="4">
        <v>73.252001228099502</v>
      </c>
    </row>
    <row r="14" spans="1:6" x14ac:dyDescent="0.25">
      <c r="A14" s="4">
        <v>12</v>
      </c>
      <c r="B14" s="4">
        <v>47</v>
      </c>
      <c r="C14" s="4" t="s">
        <v>52</v>
      </c>
      <c r="D14" s="4">
        <v>0</v>
      </c>
      <c r="E14" s="4">
        <v>218.38846480067855</v>
      </c>
      <c r="F14" s="4">
        <v>72.796154933559521</v>
      </c>
    </row>
    <row r="15" spans="1:6" x14ac:dyDescent="0.25">
      <c r="A15" s="4">
        <v>13</v>
      </c>
      <c r="B15" s="4">
        <v>45</v>
      </c>
      <c r="C15" s="4" t="s">
        <v>50</v>
      </c>
      <c r="D15" s="4">
        <v>0</v>
      </c>
      <c r="E15" s="4">
        <v>203.69972083665127</v>
      </c>
      <c r="F15" s="4">
        <v>67.899906945550413</v>
      </c>
    </row>
    <row r="16" spans="1:6" x14ac:dyDescent="0.25">
      <c r="A16" s="4">
        <v>14</v>
      </c>
      <c r="B16" s="4">
        <v>43</v>
      </c>
      <c r="C16" s="4" t="s">
        <v>48</v>
      </c>
      <c r="D16" s="4">
        <v>0</v>
      </c>
      <c r="E16" s="4">
        <v>198.64540690642499</v>
      </c>
      <c r="F16" s="4">
        <v>66.215135635474994</v>
      </c>
    </row>
    <row r="17" spans="1:6" x14ac:dyDescent="0.25">
      <c r="A17" s="4">
        <v>15</v>
      </c>
      <c r="B17" s="4">
        <v>44</v>
      </c>
      <c r="C17" s="4" t="s">
        <v>49</v>
      </c>
      <c r="D17" s="4">
        <v>0</v>
      </c>
      <c r="E17" s="4">
        <v>191.92150543900223</v>
      </c>
      <c r="F17" s="4">
        <v>63.973835146334082</v>
      </c>
    </row>
    <row r="18" spans="1:6" x14ac:dyDescent="0.25">
      <c r="A18" s="4">
        <v>16</v>
      </c>
      <c r="B18" s="4">
        <v>73</v>
      </c>
      <c r="C18" s="4" t="s">
        <v>58</v>
      </c>
      <c r="D18" s="4">
        <v>0</v>
      </c>
      <c r="E18" s="4">
        <v>187.64566096330634</v>
      </c>
      <c r="F18" s="4">
        <v>62.548553654435445</v>
      </c>
    </row>
    <row r="19" spans="1:6" x14ac:dyDescent="0.25">
      <c r="A19" s="4">
        <v>17</v>
      </c>
      <c r="B19" s="4">
        <v>80</v>
      </c>
      <c r="C19" s="4" t="s">
        <v>65</v>
      </c>
      <c r="D19" s="4">
        <v>0</v>
      </c>
      <c r="E19" s="4">
        <v>179.05508347662789</v>
      </c>
      <c r="F19" s="4">
        <v>59.685027825542626</v>
      </c>
    </row>
    <row r="20" spans="1:6" x14ac:dyDescent="0.25">
      <c r="A20" s="4">
        <v>18</v>
      </c>
      <c r="B20" s="4">
        <v>60</v>
      </c>
      <c r="C20" s="4" t="s">
        <v>53</v>
      </c>
      <c r="D20" s="4">
        <v>0</v>
      </c>
      <c r="E20" s="4">
        <v>170.19262168483297</v>
      </c>
      <c r="F20" s="4">
        <v>56.730873894944317</v>
      </c>
    </row>
    <row r="21" spans="1:6" x14ac:dyDescent="0.25">
      <c r="A21" s="4">
        <v>19</v>
      </c>
      <c r="B21" s="4">
        <v>62</v>
      </c>
      <c r="C21" s="4" t="s">
        <v>55</v>
      </c>
      <c r="D21" s="4">
        <v>0</v>
      </c>
      <c r="E21" s="4">
        <v>147.45857868128874</v>
      </c>
      <c r="F21" s="4">
        <v>49.152859560429583</v>
      </c>
    </row>
    <row r="22" spans="1:6" x14ac:dyDescent="0.25">
      <c r="A22" s="4">
        <v>20</v>
      </c>
      <c r="B22" s="4">
        <v>4</v>
      </c>
      <c r="C22" s="4" t="s">
        <v>36</v>
      </c>
      <c r="D22" s="4">
        <v>0</v>
      </c>
      <c r="E22" s="4">
        <v>147.05927507314894</v>
      </c>
      <c r="F22" s="4">
        <v>49.019758357716313</v>
      </c>
    </row>
    <row r="23" spans="1:6" x14ac:dyDescent="0.25">
      <c r="A23" s="4">
        <v>21</v>
      </c>
      <c r="B23" s="4">
        <v>79</v>
      </c>
      <c r="C23" s="4" t="s">
        <v>64</v>
      </c>
      <c r="D23" s="4">
        <v>0</v>
      </c>
      <c r="E23" s="4">
        <v>146.53012917912318</v>
      </c>
      <c r="F23" s="4">
        <v>48.843376393041062</v>
      </c>
    </row>
    <row r="24" spans="1:6" x14ac:dyDescent="0.25">
      <c r="A24" s="4">
        <v>22</v>
      </c>
      <c r="B24" s="4">
        <v>78</v>
      </c>
      <c r="C24" s="4" t="s">
        <v>63</v>
      </c>
      <c r="D24" s="4">
        <v>0</v>
      </c>
      <c r="E24" s="4">
        <v>141.50250623865807</v>
      </c>
      <c r="F24" s="4">
        <v>47.16750207955269</v>
      </c>
    </row>
    <row r="25" spans="1:6" x14ac:dyDescent="0.25">
      <c r="A25" s="4">
        <v>23</v>
      </c>
      <c r="B25" s="4">
        <v>76</v>
      </c>
      <c r="C25" s="4" t="s">
        <v>61</v>
      </c>
      <c r="D25" s="4">
        <v>0</v>
      </c>
      <c r="E25" s="4">
        <v>136.01764407256218</v>
      </c>
      <c r="F25" s="4">
        <v>45.339214690854057</v>
      </c>
    </row>
    <row r="26" spans="1:6" x14ac:dyDescent="0.25">
      <c r="A26" s="4">
        <v>24</v>
      </c>
      <c r="B26" s="4">
        <v>46</v>
      </c>
      <c r="C26" s="4" t="s">
        <v>51</v>
      </c>
      <c r="D26" s="4">
        <v>0</v>
      </c>
      <c r="E26" s="4">
        <v>135.44990678908076</v>
      </c>
      <c r="F26" s="4">
        <v>45.149968929693586</v>
      </c>
    </row>
    <row r="27" spans="1:6" x14ac:dyDescent="0.25">
      <c r="A27" s="4">
        <v>25</v>
      </c>
      <c r="B27" s="4">
        <v>42</v>
      </c>
      <c r="C27" s="4" t="s">
        <v>47</v>
      </c>
      <c r="D27" s="4">
        <v>0</v>
      </c>
      <c r="E27" s="4">
        <v>119.75047415053024</v>
      </c>
      <c r="F27" s="4">
        <v>39.916824716843415</v>
      </c>
    </row>
    <row r="28" spans="1:6" x14ac:dyDescent="0.25">
      <c r="A28" s="4">
        <v>26</v>
      </c>
      <c r="B28" s="4">
        <v>77</v>
      </c>
      <c r="C28" s="4" t="s">
        <v>62</v>
      </c>
      <c r="D28" s="4">
        <v>0</v>
      </c>
      <c r="E28" s="4">
        <v>72.778475600458052</v>
      </c>
      <c r="F28" s="4">
        <v>24.259491866819349</v>
      </c>
    </row>
    <row r="29" spans="1:6" x14ac:dyDescent="0.25">
      <c r="A29">
        <v>27</v>
      </c>
      <c r="B29">
        <v>5</v>
      </c>
      <c r="C29" t="s">
        <v>37</v>
      </c>
      <c r="D29">
        <v>0</v>
      </c>
      <c r="E29">
        <v>30</v>
      </c>
      <c r="F29">
        <v>10</v>
      </c>
    </row>
    <row r="30" spans="1:6" x14ac:dyDescent="0.25">
      <c r="A30">
        <v>28</v>
      </c>
      <c r="B30">
        <v>0</v>
      </c>
      <c r="C30">
        <v>0</v>
      </c>
      <c r="D30">
        <v>0</v>
      </c>
      <c r="E30">
        <v>30</v>
      </c>
      <c r="F30">
        <v>10</v>
      </c>
    </row>
    <row r="31" spans="1:6" x14ac:dyDescent="0.25">
      <c r="A31">
        <v>29</v>
      </c>
      <c r="B31">
        <v>0</v>
      </c>
      <c r="C31">
        <v>0</v>
      </c>
      <c r="D31">
        <v>0</v>
      </c>
      <c r="E31">
        <v>30</v>
      </c>
      <c r="F31">
        <v>10</v>
      </c>
    </row>
    <row r="32" spans="1:6" x14ac:dyDescent="0.25">
      <c r="A32">
        <v>30</v>
      </c>
      <c r="B32">
        <v>0</v>
      </c>
      <c r="C32">
        <v>0</v>
      </c>
      <c r="D32">
        <v>0</v>
      </c>
      <c r="E32">
        <v>30</v>
      </c>
      <c r="F32">
        <v>10</v>
      </c>
    </row>
    <row r="33" spans="1:6" x14ac:dyDescent="0.25">
      <c r="A33">
        <v>31</v>
      </c>
      <c r="B33">
        <v>0</v>
      </c>
      <c r="C33">
        <v>0</v>
      </c>
      <c r="D33">
        <v>0</v>
      </c>
      <c r="E33">
        <v>30</v>
      </c>
      <c r="F33">
        <v>10</v>
      </c>
    </row>
    <row r="34" spans="1:6" x14ac:dyDescent="0.25">
      <c r="A34">
        <v>32</v>
      </c>
      <c r="B34">
        <v>0</v>
      </c>
      <c r="C34">
        <v>0</v>
      </c>
      <c r="D34">
        <v>0</v>
      </c>
      <c r="E34">
        <v>30</v>
      </c>
      <c r="F34">
        <v>10</v>
      </c>
    </row>
    <row r="35" spans="1:6" x14ac:dyDescent="0.25">
      <c r="A35">
        <v>33</v>
      </c>
      <c r="B35">
        <v>0</v>
      </c>
      <c r="C35">
        <v>0</v>
      </c>
      <c r="D35">
        <v>0</v>
      </c>
      <c r="E35">
        <v>30</v>
      </c>
      <c r="F35">
        <v>10</v>
      </c>
    </row>
    <row r="36" spans="1:6" x14ac:dyDescent="0.25">
      <c r="A36">
        <v>34</v>
      </c>
      <c r="B36">
        <v>0</v>
      </c>
      <c r="C36">
        <v>0</v>
      </c>
      <c r="D36">
        <v>0</v>
      </c>
      <c r="E36">
        <v>30</v>
      </c>
      <c r="F36">
        <v>10</v>
      </c>
    </row>
    <row r="37" spans="1:6" x14ac:dyDescent="0.25">
      <c r="A37">
        <v>35</v>
      </c>
      <c r="B37">
        <v>0</v>
      </c>
      <c r="C37">
        <v>0</v>
      </c>
      <c r="D37">
        <v>0</v>
      </c>
      <c r="E37">
        <v>30</v>
      </c>
      <c r="F37">
        <v>10</v>
      </c>
    </row>
    <row r="38" spans="1:6" x14ac:dyDescent="0.25">
      <c r="A38">
        <v>36</v>
      </c>
      <c r="B38">
        <v>0</v>
      </c>
      <c r="C38">
        <v>0</v>
      </c>
      <c r="D38">
        <v>0</v>
      </c>
      <c r="E38">
        <v>30</v>
      </c>
      <c r="F38">
        <v>10</v>
      </c>
    </row>
    <row r="39" spans="1:6" x14ac:dyDescent="0.25">
      <c r="A39">
        <v>37</v>
      </c>
      <c r="B39">
        <v>0</v>
      </c>
      <c r="C39">
        <v>0</v>
      </c>
      <c r="D39">
        <v>0</v>
      </c>
      <c r="E39">
        <v>30</v>
      </c>
      <c r="F39">
        <v>10</v>
      </c>
    </row>
    <row r="40" spans="1:6" x14ac:dyDescent="0.25">
      <c r="A40">
        <v>38</v>
      </c>
      <c r="B40">
        <v>0</v>
      </c>
      <c r="C40">
        <v>0</v>
      </c>
      <c r="D40">
        <v>0</v>
      </c>
      <c r="E40">
        <v>30</v>
      </c>
      <c r="F40">
        <v>10</v>
      </c>
    </row>
    <row r="41" spans="1:6" x14ac:dyDescent="0.25">
      <c r="A41">
        <v>39</v>
      </c>
      <c r="B41">
        <v>0</v>
      </c>
      <c r="C41">
        <v>0</v>
      </c>
      <c r="D41">
        <v>0</v>
      </c>
      <c r="E41">
        <v>30</v>
      </c>
      <c r="F41">
        <v>10</v>
      </c>
    </row>
    <row r="42" spans="1:6" x14ac:dyDescent="0.25">
      <c r="A42">
        <v>40</v>
      </c>
      <c r="B42">
        <v>0</v>
      </c>
      <c r="C42">
        <v>0</v>
      </c>
      <c r="D42">
        <v>0</v>
      </c>
      <c r="E42">
        <v>30</v>
      </c>
      <c r="F42">
        <v>10</v>
      </c>
    </row>
    <row r="43" spans="1:6" x14ac:dyDescent="0.25">
      <c r="A43">
        <v>41</v>
      </c>
      <c r="B43">
        <v>0</v>
      </c>
      <c r="C43">
        <v>0</v>
      </c>
      <c r="D43">
        <v>0</v>
      </c>
      <c r="E43">
        <v>30</v>
      </c>
      <c r="F43">
        <v>10</v>
      </c>
    </row>
    <row r="44" spans="1:6" x14ac:dyDescent="0.25">
      <c r="A44">
        <v>42</v>
      </c>
      <c r="B44">
        <v>0</v>
      </c>
      <c r="C44">
        <v>0</v>
      </c>
      <c r="D44">
        <v>0</v>
      </c>
      <c r="E44">
        <v>30</v>
      </c>
      <c r="F44">
        <v>10</v>
      </c>
    </row>
    <row r="45" spans="1:6" x14ac:dyDescent="0.25">
      <c r="A45">
        <v>43</v>
      </c>
      <c r="B45">
        <v>0</v>
      </c>
      <c r="C45">
        <v>0</v>
      </c>
      <c r="D45">
        <v>0</v>
      </c>
      <c r="E45">
        <v>30</v>
      </c>
      <c r="F45">
        <v>10</v>
      </c>
    </row>
    <row r="46" spans="1:6" x14ac:dyDescent="0.25">
      <c r="A46">
        <v>44</v>
      </c>
      <c r="B46">
        <v>0</v>
      </c>
      <c r="C46">
        <v>0</v>
      </c>
      <c r="D46">
        <v>0</v>
      </c>
      <c r="E46">
        <v>30</v>
      </c>
      <c r="F46">
        <v>10</v>
      </c>
    </row>
    <row r="47" spans="1:6" x14ac:dyDescent="0.25">
      <c r="A47">
        <v>45</v>
      </c>
      <c r="B47">
        <v>0</v>
      </c>
      <c r="C47">
        <v>0</v>
      </c>
      <c r="D47">
        <v>0</v>
      </c>
      <c r="E47">
        <v>30</v>
      </c>
      <c r="F47">
        <v>10</v>
      </c>
    </row>
    <row r="48" spans="1:6" x14ac:dyDescent="0.25">
      <c r="A48">
        <v>46</v>
      </c>
      <c r="B48">
        <v>0</v>
      </c>
      <c r="C48">
        <v>0</v>
      </c>
      <c r="D48">
        <v>0</v>
      </c>
      <c r="E48">
        <v>30</v>
      </c>
      <c r="F48">
        <v>10</v>
      </c>
    </row>
    <row r="49" spans="1:6" x14ac:dyDescent="0.25">
      <c r="A49">
        <v>47</v>
      </c>
      <c r="B49">
        <v>0</v>
      </c>
      <c r="C49">
        <v>0</v>
      </c>
      <c r="D49">
        <v>0</v>
      </c>
      <c r="E49">
        <v>30</v>
      </c>
      <c r="F49">
        <v>10</v>
      </c>
    </row>
    <row r="50" spans="1:6" x14ac:dyDescent="0.25">
      <c r="A50">
        <v>48</v>
      </c>
      <c r="B50">
        <v>0</v>
      </c>
      <c r="C50">
        <v>0</v>
      </c>
      <c r="D50">
        <v>0</v>
      </c>
      <c r="E50">
        <v>30</v>
      </c>
      <c r="F50">
        <v>10</v>
      </c>
    </row>
    <row r="51" spans="1:6" x14ac:dyDescent="0.25">
      <c r="A51">
        <v>49</v>
      </c>
      <c r="B51">
        <v>0</v>
      </c>
      <c r="C51">
        <v>0</v>
      </c>
      <c r="D51">
        <v>0</v>
      </c>
      <c r="E51">
        <v>30</v>
      </c>
      <c r="F51">
        <v>10</v>
      </c>
    </row>
    <row r="52" spans="1:6" x14ac:dyDescent="0.25">
      <c r="A52">
        <v>50</v>
      </c>
      <c r="B52">
        <v>0</v>
      </c>
      <c r="C52">
        <v>0</v>
      </c>
      <c r="D52">
        <v>0</v>
      </c>
      <c r="E52">
        <v>30</v>
      </c>
      <c r="F52">
        <v>10</v>
      </c>
    </row>
  </sheetData>
  <sortState ref="B3:F52">
    <sortCondition descending="1" ref="E3:E52"/>
  </sortState>
  <mergeCells count="1">
    <mergeCell ref="A1:F1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53"/>
  <sheetViews>
    <sheetView zoomScaleNormal="100" workbookViewId="0">
      <selection activeCell="L1" sqref="L1"/>
    </sheetView>
  </sheetViews>
  <sheetFormatPr defaultRowHeight="15" x14ac:dyDescent="0.25"/>
  <cols>
    <col min="1" max="1" width="5.42578125" style="2" customWidth="1"/>
    <col min="2" max="2" width="1.5703125" customWidth="1"/>
    <col min="3" max="3" width="5.7109375" customWidth="1"/>
    <col min="4" max="4" width="25.5703125" customWidth="1"/>
    <col min="5" max="8" width="8" customWidth="1"/>
    <col min="9" max="9" width="1.5703125" customWidth="1"/>
    <col min="10" max="10" width="12" customWidth="1"/>
    <col min="12" max="12" width="8.140625" customWidth="1"/>
    <col min="13" max="13" width="36.42578125" customWidth="1"/>
    <col min="15" max="15" width="9.140625" style="65"/>
    <col min="17" max="17" width="5.42578125" style="2" customWidth="1"/>
    <col min="18" max="18" width="1.5703125" customWidth="1"/>
    <col min="19" max="19" width="5.7109375" customWidth="1"/>
    <col min="20" max="20" width="25.5703125" customWidth="1"/>
    <col min="21" max="24" width="8" customWidth="1"/>
    <col min="25" max="25" width="1.5703125" customWidth="1"/>
    <col min="26" max="26" width="12.28515625" customWidth="1"/>
  </cols>
  <sheetData>
    <row r="1" spans="1:26" ht="40.5" customHeight="1" x14ac:dyDescent="0.25">
      <c r="A1" s="116" t="s">
        <v>21</v>
      </c>
      <c r="B1" s="116"/>
      <c r="C1" s="116"/>
      <c r="D1" s="116"/>
      <c r="E1" s="116"/>
      <c r="F1" s="116"/>
      <c r="G1" s="116"/>
      <c r="H1" s="116"/>
      <c r="I1" s="116"/>
      <c r="J1" s="116"/>
      <c r="Q1" s="115" t="s">
        <v>138</v>
      </c>
      <c r="R1" s="115"/>
      <c r="S1" s="115"/>
      <c r="T1" s="115"/>
      <c r="U1" s="115"/>
      <c r="V1" s="115"/>
      <c r="W1" s="115"/>
      <c r="X1" s="115"/>
      <c r="Y1" s="115"/>
      <c r="Z1" s="115"/>
    </row>
    <row r="2" spans="1:26" ht="7.5" customHeight="1" thickBot="1" x14ac:dyDescent="0.3"/>
    <row r="3" spans="1:26" ht="45.75" thickBot="1" x14ac:dyDescent="0.3">
      <c r="A3" s="30" t="s">
        <v>0</v>
      </c>
      <c r="B3" s="31"/>
      <c r="C3" s="32" t="s">
        <v>1</v>
      </c>
      <c r="D3" s="33" t="s">
        <v>2</v>
      </c>
      <c r="E3" s="34">
        <v>1</v>
      </c>
      <c r="F3" s="35">
        <v>2</v>
      </c>
      <c r="G3" s="36">
        <v>3</v>
      </c>
      <c r="H3" s="37" t="s">
        <v>11</v>
      </c>
      <c r="I3" s="38"/>
      <c r="J3" s="39" t="s">
        <v>12</v>
      </c>
      <c r="L3" t="s">
        <v>0</v>
      </c>
      <c r="M3" t="s">
        <v>13</v>
      </c>
      <c r="N3" s="62" t="s">
        <v>14</v>
      </c>
      <c r="O3" s="63" t="s">
        <v>15</v>
      </c>
      <c r="Q3" s="30" t="s">
        <v>0</v>
      </c>
      <c r="R3" s="31"/>
      <c r="S3" s="32" t="s">
        <v>1</v>
      </c>
      <c r="T3" s="33" t="s">
        <v>2</v>
      </c>
      <c r="U3" s="34">
        <v>1</v>
      </c>
      <c r="V3" s="35">
        <v>2</v>
      </c>
      <c r="W3" s="36">
        <v>3</v>
      </c>
      <c r="X3" s="37" t="s">
        <v>11</v>
      </c>
      <c r="Y3" s="38"/>
      <c r="Z3" s="39" t="s">
        <v>12</v>
      </c>
    </row>
    <row r="4" spans="1:26" ht="15.75" customHeight="1" thickBot="1" x14ac:dyDescent="0.3"/>
    <row r="5" spans="1:26" ht="15.75" thickBot="1" x14ac:dyDescent="0.3">
      <c r="C5" s="89"/>
      <c r="D5" s="97" t="str">
        <f ca="1">IF(ISNA(INDIRECT("M"&amp;MATCH(A7,O$5:O$34,0)+4)),"",INDIRECT("M"&amp;MATCH(A7,O$5:O$34,0)+4))</f>
        <v xml:space="preserve">MP Ostrava </v>
      </c>
      <c r="L5" s="4">
        <v>1</v>
      </c>
      <c r="M5" s="64" t="str">
        <f>A!D5</f>
        <v>MP Hodonín</v>
      </c>
      <c r="N5" s="64">
        <f>A!N5+A!N6+A!N7</f>
        <v>456.83475698191245</v>
      </c>
      <c r="O5" s="66">
        <f>(RANK(N5,$N$5:$N$34))</f>
        <v>16</v>
      </c>
      <c r="S5" s="29"/>
      <c r="T5" s="64" t="str">
        <f>A!D5</f>
        <v>MP Hodonín</v>
      </c>
    </row>
    <row r="6" spans="1:26" ht="15.75" thickBot="1" x14ac:dyDescent="0.3">
      <c r="A6" s="26"/>
      <c r="C6" s="90">
        <f ca="1">IF(ISNA(INDIRECT("S"&amp;MATCH(D5,T$5:T$153,0)+5)),"",INDIRECT("S"&amp;MATCH(D5,T$5:T$153,0)+5))</f>
        <v>29</v>
      </c>
      <c r="D6" s="91" t="str">
        <f ca="1">IF(ISNA(INDIRECT("T"&amp;MATCH(D5,T$5:T$153,0)+5)),"",INDIRECT("T"&amp;MATCH(D5,T$5:T$153,0)+5))</f>
        <v>Dunaj Oldřich</v>
      </c>
      <c r="E6" s="69">
        <f ca="1">IF(ISNA(INDIRECT("U"&amp;MATCH(D5,T$5:T$153,0)+5)),"",INDIRECT("U"&amp;MATCH(D5,T$5:T$153,0)+5))</f>
        <v>85.819370657948497</v>
      </c>
      <c r="F6" s="69">
        <f ca="1">IF(ISNA(INDIRECT("V"&amp;MATCH(D5,T$5:T$153,0)+5)),"",INDIRECT("V"&amp;MATCH(D5,T$5:T$153,0)+5))</f>
        <v>98.121085594989552</v>
      </c>
      <c r="G6" s="69">
        <f ca="1">IF(ISNA(INDIRECT("W"&amp;MATCH(D5,T$5:T$153,0)+5)),"",INDIRECT("W"&amp;MATCH(D5,T$5:T$153,0)+5))</f>
        <v>71.929824561403507</v>
      </c>
      <c r="H6" s="84">
        <f ca="1">IF(ISNA(INDIRECT("X"&amp;MATCH(D5,T$5:T$153,0)+5)),"",INDIRECT("X"&amp;MATCH(D5,T$5:T$153,0)+5))</f>
        <v>255.87028081434156</v>
      </c>
      <c r="J6" s="45"/>
      <c r="L6" s="4">
        <v>2</v>
      </c>
      <c r="M6" s="64" t="str">
        <f>A!D8</f>
        <v>MP Parubice I</v>
      </c>
      <c r="N6" s="64">
        <f>A!N8+A!N9+A!N10</f>
        <v>609.27241583724378</v>
      </c>
      <c r="O6" s="66">
        <f t="shared" ref="O6:O34" si="0">(RANK(N6,$N$5:$N$34))</f>
        <v>5</v>
      </c>
      <c r="Q6" s="26"/>
      <c r="S6" s="40">
        <f>A!B5</f>
        <v>6</v>
      </c>
      <c r="T6" s="40" t="str">
        <f>A!C5</f>
        <v>Svoboda Stanislav</v>
      </c>
      <c r="U6" s="69">
        <f>A!K5</f>
        <v>57.189542483660134</v>
      </c>
      <c r="V6" s="69">
        <f>A!L5</f>
        <v>61.094326955354148</v>
      </c>
      <c r="W6" s="69">
        <f>A!M5</f>
        <v>43.131868131868131</v>
      </c>
      <c r="X6" s="69">
        <f>A!N5</f>
        <v>161.41573757088241</v>
      </c>
      <c r="Z6" s="45"/>
    </row>
    <row r="7" spans="1:26" ht="16.5" thickBot="1" x14ac:dyDescent="0.3">
      <c r="A7" s="27">
        <v>1</v>
      </c>
      <c r="C7" s="92">
        <f ca="1">IF(ISNA(INDIRECT("S"&amp;MATCH(D5,T$5:T$153,0)+6)),"",INDIRECT("S"&amp;MATCH(D5,T$5:T$153,0)+6))</f>
        <v>30</v>
      </c>
      <c r="D7" s="93" t="str">
        <f ca="1">IF(ISNA(INDIRECT("T"&amp;MATCH(D5,T$5:T$153,0)+6)),"",INDIRECT("T"&amp;MATCH(D5,T$5:T$153,0)+6))</f>
        <v>Burga Pavel</v>
      </c>
      <c r="E7" s="64">
        <f ca="1">IF(ISNA(INDIRECT("U"&amp;MATCH(D5,T$5:T$153,0)+6)),"",INDIRECT("U"&amp;MATCH(D5,T$5:T$153,0)+6))</f>
        <v>87.100788054749074</v>
      </c>
      <c r="F7" s="64">
        <f ca="1">IF(ISNA(INDIRECT("V"&amp;MATCH(D5,T$5:T$153,0)+6)),"",INDIRECT("V"&amp;MATCH(D5,T$5:T$153,0)+6))</f>
        <v>88.499550763701706</v>
      </c>
      <c r="G7" s="64">
        <f ca="1">IF(ISNA(INDIRECT("W"&amp;MATCH(D5,T$5:T$153,0)+6)),"",INDIRECT("W"&amp;MATCH(D5,T$5:T$153,0)+6))</f>
        <v>63.485956136975766</v>
      </c>
      <c r="H7" s="85">
        <f ca="1">IF(ISNA(INDIRECT("X"&amp;MATCH(D5,T$5:T$153,0)+6)),"",INDIRECT("X"&amp;MATCH(D5,T$5:T$153,0)+6))</f>
        <v>239.08629495542655</v>
      </c>
      <c r="J7" s="88">
        <f ca="1">SUM(H6:H8)</f>
        <v>715.92003169074746</v>
      </c>
      <c r="L7" s="4">
        <v>3</v>
      </c>
      <c r="M7" s="64" t="str">
        <f>A!D11</f>
        <v>MP Pardubice II</v>
      </c>
      <c r="N7" s="64">
        <f>A!N11+A!N12+A!N13</f>
        <v>549.06263437194912</v>
      </c>
      <c r="O7" s="66">
        <f t="shared" si="0"/>
        <v>9</v>
      </c>
      <c r="Q7" s="27">
        <v>1</v>
      </c>
      <c r="S7" s="40">
        <f>A!B6</f>
        <v>7</v>
      </c>
      <c r="T7" s="40" t="str">
        <f>A!C6</f>
        <v>Fukalík Jaroslav</v>
      </c>
      <c r="U7" s="69">
        <f>A!K6</f>
        <v>49.419322955275511</v>
      </c>
      <c r="V7" s="69">
        <f>A!L6</f>
        <v>52.245377164660994</v>
      </c>
      <c r="W7" s="69">
        <f>A!M6</f>
        <v>47.795355099293168</v>
      </c>
      <c r="X7" s="69">
        <f>A!N6</f>
        <v>149.46005521922967</v>
      </c>
      <c r="Z7" s="71">
        <f>SUM(N5)</f>
        <v>456.83475698191245</v>
      </c>
    </row>
    <row r="8" spans="1:26" ht="15.75" thickBot="1" x14ac:dyDescent="0.3">
      <c r="A8" s="28"/>
      <c r="C8" s="94">
        <f ca="1">IF(ISNA(INDIRECT("S"&amp;MATCH(D5,T$5:T$153,0)+7)),"",INDIRECT("S"&amp;MATCH(D5,T$5:T$153,0)+7))</f>
        <v>31</v>
      </c>
      <c r="D8" s="95" t="str">
        <f ca="1">IF(ISNA(INDIRECT("T"&amp;MATCH(D5,T$5:T$153,0)+7)),"",INDIRECT("T"&amp;MATCH(D5,T$5:T$153,0)+7))</f>
        <v>Glett Ondřej</v>
      </c>
      <c r="E8" s="86">
        <f ca="1">IF(ISNA(INDIRECT("U"&amp;MATCH(D5,T$5:T$153,0)+7)),"",INDIRECT("U"&amp;MATCH(D5,T$5:T$153,0)+7))</f>
        <v>68.897637795275585</v>
      </c>
      <c r="F8" s="86">
        <f ca="1">IF(ISNA(INDIRECT("V"&amp;MATCH(D5,T$5:T$153,0)+7)),"",INDIRECT("V"&amp;MATCH(D5,T$5:T$153,0)+7))</f>
        <v>84.973166368515209</v>
      </c>
      <c r="G8" s="86">
        <f ca="1">IF(ISNA(INDIRECT("W"&amp;MATCH(D5,T$5:T$153,0)+7)),"",INDIRECT("W"&amp;MATCH(D5,T$5:T$153,0)+7))</f>
        <v>67.092651757188492</v>
      </c>
      <c r="H8" s="87">
        <f ca="1">IF(ISNA(INDIRECT("X"&amp;MATCH(D5,T$5:T$153,0)+7)),"",INDIRECT("X"&amp;MATCH(D5,T$5:T$153,0)+7))</f>
        <v>220.9634559209793</v>
      </c>
      <c r="J8" s="46"/>
      <c r="L8" s="4">
        <v>4</v>
      </c>
      <c r="M8" s="64" t="str">
        <f>A!D14</f>
        <v>MP Pardubice III</v>
      </c>
      <c r="N8" s="64">
        <f>A!N14+A!N15+A!N15</f>
        <v>447.27507560057063</v>
      </c>
      <c r="O8" s="66">
        <f t="shared" si="0"/>
        <v>17</v>
      </c>
      <c r="Q8" s="28"/>
      <c r="S8" s="40">
        <f>A!B7</f>
        <v>8</v>
      </c>
      <c r="T8" s="40" t="str">
        <f>A!C7</f>
        <v>Konrád Pavel</v>
      </c>
      <c r="U8" s="69">
        <f>A!K7</f>
        <v>44.557606619987268</v>
      </c>
      <c r="V8" s="69">
        <f>A!L7</f>
        <v>49.821154828819623</v>
      </c>
      <c r="W8" s="69">
        <f>A!M7</f>
        <v>51.58020274299345</v>
      </c>
      <c r="X8" s="69">
        <f>A!N7</f>
        <v>145.95896419180036</v>
      </c>
      <c r="Z8" s="46"/>
    </row>
    <row r="9" spans="1:26" ht="15.75" thickBot="1" x14ac:dyDescent="0.3">
      <c r="C9" s="89"/>
      <c r="D9" s="89"/>
      <c r="L9" s="4">
        <v>5</v>
      </c>
      <c r="M9" s="64" t="str">
        <f>A!D17</f>
        <v>MP Česká Třebová</v>
      </c>
      <c r="N9" s="64">
        <f>A!N17+A!N18+A!N19</f>
        <v>578.60076916731805</v>
      </c>
      <c r="O9" s="66">
        <f t="shared" si="0"/>
        <v>8</v>
      </c>
    </row>
    <row r="10" spans="1:26" ht="15.75" thickBot="1" x14ac:dyDescent="0.3">
      <c r="C10" s="89"/>
      <c r="D10" s="97" t="str">
        <f ca="1">IF(ISNA(INDIRECT("M"&amp;MATCH(A12,O$5:O$34,0)+4)),"",INDIRECT("M"&amp;MATCH(A12,O$5:O$34,0)+4))</f>
        <v>MP Blansko</v>
      </c>
      <c r="L10" s="4">
        <v>6</v>
      </c>
      <c r="M10" s="64" t="str">
        <f>A!D20</f>
        <v>MP Havířov</v>
      </c>
      <c r="N10" s="64">
        <f>A!N20+A!N21+A!N22</f>
        <v>672.86401569243594</v>
      </c>
      <c r="O10" s="66">
        <f t="shared" si="0"/>
        <v>4</v>
      </c>
      <c r="S10" s="29"/>
      <c r="T10" s="64" t="str">
        <f>A!D8</f>
        <v>MP Parubice I</v>
      </c>
    </row>
    <row r="11" spans="1:26" ht="15.75" thickBot="1" x14ac:dyDescent="0.3">
      <c r="A11" s="26"/>
      <c r="C11" s="90">
        <f ca="1">IF(ISNA(INDIRECT("S"&amp;MATCH(D10,T$5:T$153,0)+5)),"",INDIRECT("S"&amp;MATCH(D10,T$5:T$153,0)+5))</f>
        <v>37</v>
      </c>
      <c r="D11" s="91" t="str">
        <f ca="1">IF(ISNA(INDIRECT("T"&amp;MATCH(D10,T$5:T$153,0)+5)),"",INDIRECT("T"&amp;MATCH(D10,T$5:T$153,0)+5))</f>
        <v>Adámek Jaroslav</v>
      </c>
      <c r="E11" s="69">
        <f ca="1">IF(ISNA(INDIRECT("U"&amp;MATCH(D10,T$5:T$153,0)+5)),"",INDIRECT("U"&amp;MATCH(D10,T$5:T$153,0)+5))</f>
        <v>88.757396449704146</v>
      </c>
      <c r="F11" s="69">
        <f ca="1">IF(ISNA(INDIRECT("V"&amp;MATCH(D10,T$5:T$153,0)+5)),"",INDIRECT("V"&amp;MATCH(D10,T$5:T$153,0)+5))</f>
        <v>100.63897763578274</v>
      </c>
      <c r="G11" s="69">
        <f ca="1">IF(ISNA(INDIRECT("W"&amp;MATCH(D10,T$5:T$153,0)+5)),"",INDIRECT("W"&amp;MATCH(D10,T$5:T$153,0)+5))</f>
        <v>71.050642479213906</v>
      </c>
      <c r="H11" s="84">
        <f ca="1">IF(ISNA(INDIRECT("X"&amp;MATCH(D10,T$5:T$153,0)+5)),"",INDIRECT("X"&amp;MATCH(D10,T$5:T$153,0)+5))</f>
        <v>260.44701656470079</v>
      </c>
      <c r="J11" s="45"/>
      <c r="L11" s="4">
        <v>7</v>
      </c>
      <c r="M11" s="64" t="str">
        <f>A!D23</f>
        <v xml:space="preserve">MP Ostrava </v>
      </c>
      <c r="N11" s="64">
        <f>A!N23+A!N24+A!N25</f>
        <v>715.92003169074746</v>
      </c>
      <c r="O11" s="66">
        <f t="shared" si="0"/>
        <v>1</v>
      </c>
      <c r="Q11" s="26"/>
      <c r="S11" s="40">
        <f>A!B8</f>
        <v>9</v>
      </c>
      <c r="T11" s="40" t="str">
        <f>A!C8</f>
        <v>Ipser Petr</v>
      </c>
      <c r="U11" s="69">
        <f>A!K8</f>
        <v>57.065217391304358</v>
      </c>
      <c r="V11" s="69">
        <f>A!L8</f>
        <v>76.33587786259541</v>
      </c>
      <c r="W11" s="69">
        <f>A!M8</f>
        <v>55.08870214752568</v>
      </c>
      <c r="X11" s="69">
        <f>A!N8</f>
        <v>188.48979740142545</v>
      </c>
      <c r="Z11" s="45"/>
    </row>
    <row r="12" spans="1:26" ht="16.5" thickBot="1" x14ac:dyDescent="0.3">
      <c r="A12" s="27">
        <v>2</v>
      </c>
      <c r="C12" s="92">
        <f ca="1">IF(ISNA(INDIRECT("S"&amp;MATCH(D10,T$5:T$153,0)+6)),"",INDIRECT("S"&amp;MATCH(D10,T$5:T$153,0)+6))</f>
        <v>38</v>
      </c>
      <c r="D12" s="93" t="str">
        <f ca="1">IF(ISNA(INDIRECT("T"&amp;MATCH(D10,T$5:T$153,0)+6)),"",INDIRECT("T"&amp;MATCH(D10,T$5:T$153,0)+6))</f>
        <v>Vybíral Miroslav</v>
      </c>
      <c r="E12" s="64">
        <f ca="1">IF(ISNA(INDIRECT("U"&amp;MATCH(D10,T$5:T$153,0)+6)),"",INDIRECT("U"&amp;MATCH(D10,T$5:T$153,0)+6))</f>
        <v>73.555166374781081</v>
      </c>
      <c r="F12" s="64">
        <f ca="1">IF(ISNA(INDIRECT("V"&amp;MATCH(D10,T$5:T$153,0)+6)),"",INDIRECT("V"&amp;MATCH(D10,T$5:T$153,0)+6))</f>
        <v>73.518090839107003</v>
      </c>
      <c r="G12" s="64">
        <f ca="1">IF(ISNA(INDIRECT("W"&amp;MATCH(D10,T$5:T$153,0)+6)),"",INDIRECT("W"&amp;MATCH(D10,T$5:T$153,0)+6))</f>
        <v>59.964726631393297</v>
      </c>
      <c r="H12" s="85">
        <f ca="1">IF(ISNA(INDIRECT("X"&amp;MATCH(D10,T$5:T$153,0)+6)),"",INDIRECT("X"&amp;MATCH(D10,T$5:T$153,0)+6))</f>
        <v>207.03798384528139</v>
      </c>
      <c r="J12" s="88">
        <f ca="1">SUM(H11:H13)</f>
        <v>704.98747482005729</v>
      </c>
      <c r="L12" s="4">
        <v>8</v>
      </c>
      <c r="M12" s="64" t="str">
        <f>A!D26</f>
        <v>MP Hranice</v>
      </c>
      <c r="N12" s="64">
        <f>A!N26+A!N27+A!N28</f>
        <v>488.06529038912845</v>
      </c>
      <c r="O12" s="66">
        <f t="shared" si="0"/>
        <v>13</v>
      </c>
      <c r="Q12" s="27">
        <v>2</v>
      </c>
      <c r="S12" s="40">
        <f>A!B9</f>
        <v>10</v>
      </c>
      <c r="T12" s="40" t="str">
        <f>A!C9</f>
        <v>Štegl Pavel</v>
      </c>
      <c r="U12" s="69">
        <f>A!K9</f>
        <v>66.141732283464563</v>
      </c>
      <c r="V12" s="69">
        <f>A!L9</f>
        <v>81.41517476555839</v>
      </c>
      <c r="W12" s="69">
        <f>A!M9</f>
        <v>65.105063727178788</v>
      </c>
      <c r="X12" s="69">
        <f>A!N9</f>
        <v>212.66197077620174</v>
      </c>
      <c r="Z12" s="71">
        <f>SUM(N6)</f>
        <v>609.27241583724378</v>
      </c>
    </row>
    <row r="13" spans="1:26" ht="15.75" thickBot="1" x14ac:dyDescent="0.3">
      <c r="A13" s="28"/>
      <c r="C13" s="94">
        <f ca="1">IF(ISNA(INDIRECT("S"&amp;MATCH(D10,T$5:T$153,0)+7)),"",INDIRECT("S"&amp;MATCH(D10,T$5:T$153,0)+7))</f>
        <v>39</v>
      </c>
      <c r="D13" s="95" t="str">
        <f ca="1">IF(ISNA(INDIRECT("T"&amp;MATCH(D10,T$5:T$153,0)+7)),"",INDIRECT("T"&amp;MATCH(D10,T$5:T$153,0)+7))</f>
        <v>Sehnal Petr</v>
      </c>
      <c r="E13" s="86">
        <f ca="1">IF(ISNA(INDIRECT("U"&amp;MATCH(D10,T$5:T$153,0)+7)),"",INDIRECT("U"&amp;MATCH(D10,T$5:T$153,0)+7))</f>
        <v>75.648414985590776</v>
      </c>
      <c r="F13" s="86">
        <f ca="1">IF(ISNA(INDIRECT("V"&amp;MATCH(D10,T$5:T$153,0)+7)),"",INDIRECT("V"&amp;MATCH(D10,T$5:T$153,0)+7))</f>
        <v>100.0523834468308</v>
      </c>
      <c r="G13" s="86">
        <f ca="1">IF(ISNA(INDIRECT("W"&amp;MATCH(D10,T$5:T$153,0)+7)),"",INDIRECT("W"&amp;MATCH(D10,T$5:T$153,0)+7))</f>
        <v>61.80167597765363</v>
      </c>
      <c r="H13" s="87">
        <f ca="1">IF(ISNA(INDIRECT("X"&amp;MATCH(D10,T$5:T$153,0)+7)),"",INDIRECT("X"&amp;MATCH(D10,T$5:T$153,0)+7))</f>
        <v>237.50247441007519</v>
      </c>
      <c r="J13" s="46"/>
      <c r="L13" s="4">
        <v>9</v>
      </c>
      <c r="M13" s="64" t="str">
        <f>A!D29</f>
        <v>MP Blansko</v>
      </c>
      <c r="N13" s="64">
        <f>A!N29+A!N30+A!N31</f>
        <v>704.98747482005729</v>
      </c>
      <c r="O13" s="66">
        <f t="shared" si="0"/>
        <v>2</v>
      </c>
      <c r="Q13" s="28"/>
      <c r="S13" s="40">
        <f>A!B10</f>
        <v>11</v>
      </c>
      <c r="T13" s="40" t="str">
        <f>A!C10</f>
        <v>Bukač Ondřej</v>
      </c>
      <c r="U13" s="69">
        <f>A!K10</f>
        <v>66.497783407219771</v>
      </c>
      <c r="V13" s="69">
        <f>A!L10</f>
        <v>76.770087509944304</v>
      </c>
      <c r="W13" s="69">
        <f>A!M10</f>
        <v>64.852776742452477</v>
      </c>
      <c r="X13" s="69">
        <f>A!N10</f>
        <v>208.12064765961657</v>
      </c>
      <c r="Z13" s="46"/>
    </row>
    <row r="14" spans="1:26" ht="15.75" thickBot="1" x14ac:dyDescent="0.3">
      <c r="C14" s="89"/>
      <c r="D14" s="89"/>
      <c r="L14" s="4">
        <v>10</v>
      </c>
      <c r="M14" s="64" t="str">
        <f>A!D32</f>
        <v>MP Zlín</v>
      </c>
      <c r="N14" s="64">
        <f>A!N32+A!N33+A!N34</f>
        <v>526.18172529459025</v>
      </c>
      <c r="O14" s="66">
        <f t="shared" si="0"/>
        <v>12</v>
      </c>
    </row>
    <row r="15" spans="1:26" ht="15.75" thickBot="1" x14ac:dyDescent="0.3">
      <c r="C15" s="89"/>
      <c r="D15" s="97" t="str">
        <f ca="1">IF(ISNA(INDIRECT("M"&amp;MATCH(A17,O$5:O$34,0)+4)),"",INDIRECT("M"&amp;MATCH(A17,O$5:O$34,0)+4))</f>
        <v>MP Přerov I</v>
      </c>
      <c r="L15" s="4">
        <v>11</v>
      </c>
      <c r="M15" s="64" t="str">
        <f>A!D35</f>
        <v>MP Přerov I</v>
      </c>
      <c r="N15" s="64">
        <f>A!N35+A!N36+A!N37</f>
        <v>688.50402911853598</v>
      </c>
      <c r="O15" s="66">
        <f t="shared" si="0"/>
        <v>3</v>
      </c>
      <c r="S15" s="29"/>
      <c r="T15" s="64" t="str">
        <f>A!D11</f>
        <v>MP Pardubice II</v>
      </c>
    </row>
    <row r="16" spans="1:26" ht="15.75" thickBot="1" x14ac:dyDescent="0.3">
      <c r="A16" s="26"/>
      <c r="C16" s="90">
        <f ca="1">IF(ISNA(INDIRECT("S"&amp;MATCH(D15,T$5:T$153,0)+5)),"",INDIRECT("S"&amp;MATCH(D15,T$5:T$153,0)+5))</f>
        <v>50</v>
      </c>
      <c r="D16" s="91" t="str">
        <f ca="1">IF(ISNA(INDIRECT("T"&amp;MATCH(D15,T$5:T$153,0)+5)),"",INDIRECT("T"&amp;MATCH(D15,T$5:T$153,0)+5))</f>
        <v>Petrovský Ladislav</v>
      </c>
      <c r="E16" s="69">
        <f ca="1">IF(ISNA(INDIRECT("U"&amp;MATCH(D15,T$5:T$153,0)+5)),"",INDIRECT("U"&amp;MATCH(D15,T$5:T$153,0)+5))</f>
        <v>91.66302924487124</v>
      </c>
      <c r="F16" s="69">
        <f ca="1">IF(ISNA(INDIRECT("V"&amp;MATCH(D15,T$5:T$153,0)+5)),"",INDIRECT("V"&amp;MATCH(D15,T$5:T$153,0)+5))</f>
        <v>106.82326621923937</v>
      </c>
      <c r="G16" s="69">
        <f ca="1">IF(ISNA(INDIRECT("W"&amp;MATCH(D15,T$5:T$153,0)+5)),"",INDIRECT("W"&amp;MATCH(D15,T$5:T$153,0)+5))</f>
        <v>83.70480435859335</v>
      </c>
      <c r="H16" s="84">
        <f ca="1">IF(ISNA(INDIRECT("X"&amp;MATCH(D15,T$5:T$153,0)+5)),"",INDIRECT("X"&amp;MATCH(D15,T$5:T$153,0)+5))</f>
        <v>282.19109982270396</v>
      </c>
      <c r="J16" s="45"/>
      <c r="L16" s="4">
        <v>12</v>
      </c>
      <c r="M16" s="64" t="str">
        <f>A!D38</f>
        <v>MP Přerov II</v>
      </c>
      <c r="N16" s="64">
        <f>A!N38+A!N39+A!N40</f>
        <v>548.60016585000881</v>
      </c>
      <c r="O16" s="66">
        <f t="shared" si="0"/>
        <v>10</v>
      </c>
      <c r="Q16" s="26"/>
      <c r="S16" s="40">
        <f>A!B11</f>
        <v>12</v>
      </c>
      <c r="T16" s="40" t="str">
        <f>A!C11</f>
        <v>Mičulek René</v>
      </c>
      <c r="U16" s="69">
        <f>A!K11</f>
        <v>50.749154180763654</v>
      </c>
      <c r="V16" s="69">
        <f>A!L11</f>
        <v>64.721663313212602</v>
      </c>
      <c r="W16" s="69">
        <f>A!M11</f>
        <v>55.884092253104676</v>
      </c>
      <c r="X16" s="69">
        <f>A!N11</f>
        <v>171.35490974708094</v>
      </c>
      <c r="Z16" s="45"/>
    </row>
    <row r="17" spans="1:26" ht="16.5" thickBot="1" x14ac:dyDescent="0.3">
      <c r="A17" s="27">
        <v>3</v>
      </c>
      <c r="C17" s="92">
        <f ca="1">IF(ISNA(INDIRECT("S"&amp;MATCH(D15,T$5:T$153,0)+6)),"",INDIRECT("S"&amp;MATCH(D15,T$5:T$153,0)+6))</f>
        <v>51</v>
      </c>
      <c r="D17" s="93" t="str">
        <f ca="1">IF(ISNA(INDIRECT("T"&amp;MATCH(D15,T$5:T$153,0)+6)),"",INDIRECT("T"&amp;MATCH(D15,T$5:T$153,0)+6))</f>
        <v>Vyvážil Tomáš</v>
      </c>
      <c r="E17" s="64">
        <f ca="1">IF(ISNA(INDIRECT("U"&amp;MATCH(D15,T$5:T$153,0)+6)),"",INDIRECT("U"&amp;MATCH(D15,T$5:T$153,0)+6))</f>
        <v>71.672354948805463</v>
      </c>
      <c r="F17" s="64">
        <f ca="1">IF(ISNA(INDIRECT("V"&amp;MATCH(D15,T$5:T$153,0)+6)),"",INDIRECT("V"&amp;MATCH(D15,T$5:T$153,0)+6))</f>
        <v>79.6134376438104</v>
      </c>
      <c r="G17" s="64">
        <f ca="1">IF(ISNA(INDIRECT("W"&amp;MATCH(D15,T$5:T$153,0)+6)),"",INDIRECT("W"&amp;MATCH(D15,T$5:T$153,0)+6))</f>
        <v>65.94656054576464</v>
      </c>
      <c r="H17" s="85">
        <f ca="1">IF(ISNA(INDIRECT("X"&amp;MATCH(D15,T$5:T$153,0)+6)),"",INDIRECT("X"&amp;MATCH(D15,T$5:T$153,0)+6))</f>
        <v>217.23235313838049</v>
      </c>
      <c r="J17" s="88">
        <f ca="1">SUM(H16:H18)</f>
        <v>688.50402911853598</v>
      </c>
      <c r="L17" s="4">
        <v>13</v>
      </c>
      <c r="M17" s="64" t="str">
        <f>A!D41</f>
        <v>MP Přerov III</v>
      </c>
      <c r="N17" s="64">
        <f>A!N41+A!N42+A!N43</f>
        <v>532.58284009462761</v>
      </c>
      <c r="O17" s="66">
        <f t="shared" si="0"/>
        <v>11</v>
      </c>
      <c r="Q17" s="27">
        <v>3</v>
      </c>
      <c r="S17" s="40">
        <f>A!B12</f>
        <v>13</v>
      </c>
      <c r="T17" s="40" t="str">
        <f>A!C12</f>
        <v>Dufek Tomáš</v>
      </c>
      <c r="U17" s="69">
        <f>A!K12</f>
        <v>53.503184713375795</v>
      </c>
      <c r="V17" s="69">
        <f>A!L12</f>
        <v>76.09130957148578</v>
      </c>
      <c r="W17" s="69">
        <f>A!M12</f>
        <v>49.180327868852459</v>
      </c>
      <c r="X17" s="69">
        <f>A!N12</f>
        <v>178.77482215371404</v>
      </c>
      <c r="Z17" s="71">
        <f>SUM(N7)</f>
        <v>549.06263437194912</v>
      </c>
    </row>
    <row r="18" spans="1:26" ht="15.75" thickBot="1" x14ac:dyDescent="0.3">
      <c r="A18" s="28"/>
      <c r="C18" s="94">
        <f ca="1">IF(ISNA(INDIRECT("S"&amp;MATCH(D15,T$5:T$153,0)+7)),"",INDIRECT("S"&amp;MATCH(D15,T$5:T$153,0)+7))</f>
        <v>52</v>
      </c>
      <c r="D18" s="95" t="str">
        <f ca="1">IF(ISNA(INDIRECT("T"&amp;MATCH(D15,T$5:T$153,0)+7)),"",INDIRECT("T"&amp;MATCH(D15,T$5:T$153,0)+7))</f>
        <v>Ambruz Libor</v>
      </c>
      <c r="E18" s="86">
        <f ca="1">IF(ISNA(INDIRECT("U"&amp;MATCH(D15,T$5:T$153,0)+7)),"",INDIRECT("U"&amp;MATCH(D15,T$5:T$153,0)+7))</f>
        <v>72.714681440443215</v>
      </c>
      <c r="F18" s="86">
        <f ca="1">IF(ISNA(INDIRECT("V"&amp;MATCH(D15,T$5:T$153,0)+7)),"",INDIRECT("V"&amp;MATCH(D15,T$5:T$153,0)+7))</f>
        <v>57.256582976117585</v>
      </c>
      <c r="G18" s="86">
        <f ca="1">IF(ISNA(INDIRECT("W"&amp;MATCH(D15,T$5:T$153,0)+7)),"",INDIRECT("W"&amp;MATCH(D15,T$5:T$153,0)+7))</f>
        <v>59.109311740890689</v>
      </c>
      <c r="H18" s="87">
        <f ca="1">IF(ISNA(INDIRECT("X"&amp;MATCH(D15,T$5:T$153,0)+7)),"",INDIRECT("X"&amp;MATCH(D15,T$5:T$153,0)+7))</f>
        <v>189.0805761574515</v>
      </c>
      <c r="J18" s="46"/>
      <c r="L18" s="4">
        <v>14</v>
      </c>
      <c r="M18" s="64" t="str">
        <f>A!D44</f>
        <v>MP Karviná</v>
      </c>
      <c r="N18" s="64">
        <f>A!N44+A!N45+A!N46</f>
        <v>592.76106859625054</v>
      </c>
      <c r="O18" s="66">
        <f t="shared" si="0"/>
        <v>7</v>
      </c>
      <c r="Q18" s="28"/>
      <c r="S18" s="40">
        <f>A!B13</f>
        <v>14</v>
      </c>
      <c r="T18" s="40" t="str">
        <f>A!C13</f>
        <v>Marek Jiří</v>
      </c>
      <c r="U18" s="69">
        <f>A!K13</f>
        <v>65.096094234345941</v>
      </c>
      <c r="V18" s="69">
        <f>A!L13</f>
        <v>75.599999999999994</v>
      </c>
      <c r="W18" s="69">
        <f>A!M13</f>
        <v>58.236808236808244</v>
      </c>
      <c r="X18" s="69">
        <f>A!N13</f>
        <v>198.93290247115419</v>
      </c>
      <c r="Z18" s="46"/>
    </row>
    <row r="19" spans="1:26" ht="15.75" thickBot="1" x14ac:dyDescent="0.3">
      <c r="C19" s="89"/>
      <c r="D19" s="89"/>
      <c r="L19" s="4">
        <v>15</v>
      </c>
      <c r="M19" s="64" t="str">
        <f>A!D47</f>
        <v>MP Frýdek-Místek</v>
      </c>
      <c r="N19" s="64">
        <f>A!N47+A!N48+A!N49</f>
        <v>423.95277161193172</v>
      </c>
      <c r="O19" s="66">
        <f t="shared" si="0"/>
        <v>18</v>
      </c>
    </row>
    <row r="20" spans="1:26" ht="15.75" thickBot="1" x14ac:dyDescent="0.3">
      <c r="C20" s="89"/>
      <c r="D20" s="97" t="str">
        <f ca="1">IF(ISNA(INDIRECT("M"&amp;MATCH(A22,O$5:O$34,0)+4)),"",INDIRECT("M"&amp;MATCH(A22,O$5:O$34,0)+4))</f>
        <v>MP Havířov</v>
      </c>
      <c r="L20" s="4">
        <v>16</v>
      </c>
      <c r="M20" s="64" t="str">
        <f>A!D50</f>
        <v xml:space="preserve">MP Olomouc </v>
      </c>
      <c r="N20" s="64">
        <f>A!N50+A!N51+A!N52</f>
        <v>473.51237376077813</v>
      </c>
      <c r="O20" s="66">
        <f t="shared" si="0"/>
        <v>15</v>
      </c>
      <c r="S20" s="29"/>
      <c r="T20" s="64" t="str">
        <f>A!D14</f>
        <v>MP Pardubice III</v>
      </c>
    </row>
    <row r="21" spans="1:26" ht="15.75" thickBot="1" x14ac:dyDescent="0.3">
      <c r="A21" s="26"/>
      <c r="C21" s="90">
        <f ca="1">IF(ISNA(INDIRECT("S"&amp;MATCH(D20,T$5:T$153,0)+5)),"",INDIRECT("S"&amp;MATCH(D20,T$5:T$153,0)+5))</f>
        <v>23</v>
      </c>
      <c r="D21" s="91" t="str">
        <f ca="1">IF(ISNA(INDIRECT("T"&amp;MATCH(D20,T$5:T$153,0)+5)),"",INDIRECT("T"&amp;MATCH(D20,T$5:T$153,0)+5))</f>
        <v>Třetina Jaromír</v>
      </c>
      <c r="E21" s="69">
        <f ca="1">IF(ISNA(INDIRECT("U"&amp;MATCH(D20,T$5:T$153,0)+5)),"",INDIRECT("U"&amp;MATCH(D20,T$5:T$153,0)+5))</f>
        <v>68.537859007832907</v>
      </c>
      <c r="F21" s="69">
        <f ca="1">IF(ISNA(INDIRECT("V"&amp;MATCH(D20,T$5:T$153,0)+5)),"",INDIRECT("V"&amp;MATCH(D20,T$5:T$153,0)+5))</f>
        <v>86.855550394797945</v>
      </c>
      <c r="G21" s="69">
        <f ca="1">IF(ISNA(INDIRECT("W"&amp;MATCH(D20,T$5:T$153,0)+5)),"",INDIRECT("W"&amp;MATCH(D20,T$5:T$153,0)+5))</f>
        <v>63.913824057450626</v>
      </c>
      <c r="H21" s="84">
        <f ca="1">IF(ISNA(INDIRECT("X"&amp;MATCH(D20,T$5:T$153,0)+5)),"",INDIRECT("X"&amp;MATCH(D20,T$5:T$153,0)+5))</f>
        <v>219.30723346008148</v>
      </c>
      <c r="J21" s="45"/>
      <c r="L21" s="4">
        <v>17</v>
      </c>
      <c r="M21" s="64" t="str">
        <f>A!D53</f>
        <v>MP Česká Třebová J</v>
      </c>
      <c r="N21" s="64">
        <f>A!N53+A!N54+A!N55</f>
        <v>598.32500677536791</v>
      </c>
      <c r="O21" s="66">
        <f t="shared" si="0"/>
        <v>6</v>
      </c>
      <c r="Q21" s="26"/>
      <c r="S21" s="40">
        <f>A!B14</f>
        <v>15</v>
      </c>
      <c r="T21" s="40" t="str">
        <f>A!C14</f>
        <v>Urbancová Hana</v>
      </c>
      <c r="U21" s="69">
        <f>A!K14</f>
        <v>53.887605850654346</v>
      </c>
      <c r="V21" s="69">
        <f>A!L14</f>
        <v>61.467283542630533</v>
      </c>
      <c r="W21" s="69">
        <f>A!M14</f>
        <v>37.155963302752291</v>
      </c>
      <c r="X21" s="69">
        <f>A!N14</f>
        <v>152.51085269603718</v>
      </c>
      <c r="Z21" s="45"/>
    </row>
    <row r="22" spans="1:26" ht="16.5" thickBot="1" x14ac:dyDescent="0.3">
      <c r="A22" s="27">
        <v>4</v>
      </c>
      <c r="C22" s="92">
        <f ca="1">IF(ISNA(INDIRECT("S"&amp;MATCH(D20,T$5:T$153,0)+6)),"",INDIRECT("S"&amp;MATCH(D20,T$5:T$153,0)+6))</f>
        <v>24</v>
      </c>
      <c r="D22" s="93" t="str">
        <f ca="1">IF(ISNA(INDIRECT("T"&amp;MATCH(D20,T$5:T$153,0)+6)),"",INDIRECT("T"&amp;MATCH(D20,T$5:T$153,0)+6))</f>
        <v>Antošík Václav</v>
      </c>
      <c r="E22" s="64">
        <f ca="1">IF(ISNA(INDIRECT("U"&amp;MATCH(D20,T$5:T$153,0)+6)),"",INDIRECT("U"&amp;MATCH(D20,T$5:T$153,0)+6))</f>
        <v>83.432657926102507</v>
      </c>
      <c r="F22" s="64">
        <f ca="1">IF(ISNA(INDIRECT("V"&amp;MATCH(D20,T$5:T$153,0)+6)),"",INDIRECT("V"&amp;MATCH(D20,T$5:T$153,0)+6))</f>
        <v>100.74231177094379</v>
      </c>
      <c r="G22" s="64">
        <f ca="1">IF(ISNA(INDIRECT("W"&amp;MATCH(D20,T$5:T$153,0)+6)),"",INDIRECT("W"&amp;MATCH(D20,T$5:T$153,0)+6))</f>
        <v>72.534276868642195</v>
      </c>
      <c r="H22" s="85">
        <f ca="1">IF(ISNA(INDIRECT("X"&amp;MATCH(D20,T$5:T$153,0)+6)),"",INDIRECT("X"&amp;MATCH(D20,T$5:T$153,0)+6))</f>
        <v>256.70924656568849</v>
      </c>
      <c r="J22" s="88">
        <f ca="1">SUM(H21:H23)</f>
        <v>672.86401569243594</v>
      </c>
      <c r="L22" s="4">
        <v>18</v>
      </c>
      <c r="M22" s="64" t="str">
        <f>A!D56</f>
        <v>MP Mor. Beroun J</v>
      </c>
      <c r="N22" s="64">
        <f>A!N56+A!N57+A!N58</f>
        <v>479.90435996453175</v>
      </c>
      <c r="O22" s="66">
        <f t="shared" si="0"/>
        <v>14</v>
      </c>
      <c r="Q22" s="27">
        <v>4</v>
      </c>
      <c r="S22" s="40">
        <f>A!B15</f>
        <v>16</v>
      </c>
      <c r="T22" s="40" t="str">
        <f>A!C15</f>
        <v>Coufal Lukáš</v>
      </c>
      <c r="U22" s="69">
        <f>A!K15</f>
        <v>31.397174254317108</v>
      </c>
      <c r="V22" s="69">
        <f>A!L15</f>
        <v>61.406404754044239</v>
      </c>
      <c r="W22" s="69">
        <f>A!M15</f>
        <v>54.578532443905402</v>
      </c>
      <c r="X22" s="69">
        <f>A!N15</f>
        <v>147.38211145226674</v>
      </c>
      <c r="Z22" s="71">
        <f>SUM(N8)</f>
        <v>447.27507560057063</v>
      </c>
    </row>
    <row r="23" spans="1:26" ht="15.75" thickBot="1" x14ac:dyDescent="0.3">
      <c r="A23" s="28"/>
      <c r="C23" s="94">
        <f ca="1">IF(ISNA(INDIRECT("S"&amp;MATCH(D20,T$5:T$153,0)+7)),"",INDIRECT("S"&amp;MATCH(D20,T$5:T$153,0)+7))</f>
        <v>25</v>
      </c>
      <c r="D23" s="95" t="str">
        <f ca="1">IF(ISNA(INDIRECT("T"&amp;MATCH(D20,T$5:T$153,0)+7)),"",INDIRECT("T"&amp;MATCH(D20,T$5:T$153,0)+7))</f>
        <v>Samek Pavel</v>
      </c>
      <c r="E23" s="86">
        <f ca="1">IF(ISNA(INDIRECT("U"&amp;MATCH(D20,T$5:T$153,0)+7)),"",INDIRECT("U"&amp;MATCH(D20,T$5:T$153,0)+7))</f>
        <v>57.377049180327866</v>
      </c>
      <c r="F23" s="86">
        <f ca="1">IF(ISNA(INDIRECT("V"&amp;MATCH(D20,T$5:T$153,0)+7)),"",INDIRECT("V"&amp;MATCH(D20,T$5:T$153,0)+7))</f>
        <v>79.437318990484073</v>
      </c>
      <c r="G23" s="86">
        <f ca="1">IF(ISNA(INDIRECT("W"&amp;MATCH(D20,T$5:T$153,0)+7)),"",INDIRECT("W"&amp;MATCH(D20,T$5:T$153,0)+7))</f>
        <v>60.033167495854073</v>
      </c>
      <c r="H23" s="87">
        <f ca="1">IF(ISNA(INDIRECT("X"&amp;MATCH(D20,T$5:T$153,0)+7)),"",INDIRECT("X"&amp;MATCH(D20,T$5:T$153,0)+7))</f>
        <v>196.84753566666603</v>
      </c>
      <c r="J23" s="46"/>
      <c r="L23" s="4">
        <v>19</v>
      </c>
      <c r="M23" s="64" t="str">
        <f>A!D59</f>
        <v>MP Frýdek-Místek J</v>
      </c>
      <c r="N23" s="64">
        <f>A!N59+A!N60+A!N61</f>
        <v>228.36064710368356</v>
      </c>
      <c r="O23" s="66">
        <f t="shared" si="0"/>
        <v>19</v>
      </c>
      <c r="Q23" s="28"/>
      <c r="S23" s="40">
        <f>A!B16</f>
        <v>17</v>
      </c>
      <c r="T23" s="40" t="str">
        <f>A!C16</f>
        <v>Netušil Michal</v>
      </c>
      <c r="U23" s="69">
        <f>A!K16</f>
        <v>50.565856007705264</v>
      </c>
      <c r="V23" s="69">
        <f>A!L16</f>
        <v>49.870129870129873</v>
      </c>
      <c r="W23" s="69">
        <f>A!M16</f>
        <v>41.447913788339321</v>
      </c>
      <c r="X23" s="69">
        <f>A!N16</f>
        <v>141.88389966617444</v>
      </c>
      <c r="Z23" s="46"/>
    </row>
    <row r="24" spans="1:26" ht="15.75" thickBot="1" x14ac:dyDescent="0.3">
      <c r="C24" s="89"/>
      <c r="D24" s="89"/>
      <c r="L24" s="4">
        <v>20</v>
      </c>
      <c r="M24" s="64">
        <f>A!D62</f>
        <v>0</v>
      </c>
      <c r="N24" s="64">
        <f>A!N62+A!N63+A!N64</f>
        <v>90</v>
      </c>
      <c r="O24" s="66">
        <f t="shared" si="0"/>
        <v>20</v>
      </c>
    </row>
    <row r="25" spans="1:26" ht="15.75" thickBot="1" x14ac:dyDescent="0.3">
      <c r="C25" s="89"/>
      <c r="D25" s="97" t="str">
        <f ca="1">IF(ISNA(INDIRECT("M"&amp;MATCH(A27,O$5:O$34,0)+4)),"",INDIRECT("M"&amp;MATCH(A27,O$5:O$34,0)+4))</f>
        <v>MP Parubice I</v>
      </c>
      <c r="L25" s="4">
        <v>21</v>
      </c>
      <c r="M25" s="64">
        <f>A!D65</f>
        <v>0</v>
      </c>
      <c r="N25" s="64">
        <f>A!N65+A!N66+A!N67</f>
        <v>90</v>
      </c>
      <c r="O25" s="66">
        <f t="shared" si="0"/>
        <v>20</v>
      </c>
      <c r="S25" s="29"/>
      <c r="T25" s="64" t="str">
        <f>A!D17</f>
        <v>MP Česká Třebová</v>
      </c>
    </row>
    <row r="26" spans="1:26" ht="15.75" thickBot="1" x14ac:dyDescent="0.3">
      <c r="A26" s="26"/>
      <c r="C26" s="90">
        <f ca="1">IF(ISNA(INDIRECT("S"&amp;MATCH(D25,T$5:T$153,0)+5)),"",INDIRECT("S"&amp;MATCH(D25,T$5:T$153,0)+5))</f>
        <v>9</v>
      </c>
      <c r="D26" s="91" t="str">
        <f ca="1">IF(ISNA(INDIRECT("T"&amp;MATCH(D25,T$5:T$153,0)+5)),"",INDIRECT("T"&amp;MATCH(D25,T$5:T$153,0)+5))</f>
        <v>Ipser Petr</v>
      </c>
      <c r="E26" s="69">
        <f ca="1">IF(ISNA(INDIRECT("U"&amp;MATCH(D25,T$5:T$153,0)+5)),"",INDIRECT("U"&amp;MATCH(D25,T$5:T$153,0)+5))</f>
        <v>57.065217391304358</v>
      </c>
      <c r="F26" s="69">
        <f ca="1">IF(ISNA(INDIRECT("V"&amp;MATCH(D25,T$5:T$153,0)+5)),"",INDIRECT("V"&amp;MATCH(D25,T$5:T$153,0)+5))</f>
        <v>76.33587786259541</v>
      </c>
      <c r="G26" s="69">
        <f ca="1">IF(ISNA(INDIRECT("W"&amp;MATCH(D25,T$5:T$153,0)+5)),"",INDIRECT("W"&amp;MATCH(D25,T$5:T$153,0)+5))</f>
        <v>55.08870214752568</v>
      </c>
      <c r="H26" s="84">
        <f ca="1">IF(ISNA(INDIRECT("X"&amp;MATCH(D25,T$5:T$153,0)+5)),"",INDIRECT("X"&amp;MATCH(D25,T$5:T$153,0)+5))</f>
        <v>188.48979740142545</v>
      </c>
      <c r="J26" s="45"/>
      <c r="L26" s="4">
        <v>22</v>
      </c>
      <c r="M26" s="64">
        <f>A!D68</f>
        <v>0</v>
      </c>
      <c r="N26" s="64">
        <f>A!N68+A!N69+A!N70</f>
        <v>90</v>
      </c>
      <c r="O26" s="66">
        <f t="shared" si="0"/>
        <v>20</v>
      </c>
      <c r="Q26" s="26"/>
      <c r="S26" s="40">
        <f>A!B17</f>
        <v>19</v>
      </c>
      <c r="T26" s="40" t="str">
        <f>A!C17</f>
        <v>Záruba Petr</v>
      </c>
      <c r="U26" s="69">
        <f>A!K17</f>
        <v>55.452865064695011</v>
      </c>
      <c r="V26" s="69">
        <f>A!L17</f>
        <v>83.010752688172033</v>
      </c>
      <c r="W26" s="69">
        <f>A!M17</f>
        <v>52.400376529651709</v>
      </c>
      <c r="X26" s="69">
        <f>A!N17</f>
        <v>190.86399428251875</v>
      </c>
      <c r="Z26" s="45"/>
    </row>
    <row r="27" spans="1:26" ht="15.75" thickBot="1" x14ac:dyDescent="0.3">
      <c r="A27" s="27">
        <v>5</v>
      </c>
      <c r="C27" s="92">
        <f ca="1">IF(ISNA(INDIRECT("S"&amp;MATCH(D25,T$5:T$153,0)+6)),"",INDIRECT("S"&amp;MATCH(D25,T$5:T$153,0)+6))</f>
        <v>10</v>
      </c>
      <c r="D27" s="93" t="str">
        <f ca="1">IF(ISNA(INDIRECT("T"&amp;MATCH(D25,T$5:T$153,0)+6)),"",INDIRECT("T"&amp;MATCH(D25,T$5:T$153,0)+6))</f>
        <v>Štegl Pavel</v>
      </c>
      <c r="E27" s="64">
        <f ca="1">IF(ISNA(INDIRECT("U"&amp;MATCH(D25,T$5:T$153,0)+6)),"",INDIRECT("U"&amp;MATCH(D25,T$5:T$153,0)+6))</f>
        <v>66.141732283464563</v>
      </c>
      <c r="F27" s="64">
        <f ca="1">IF(ISNA(INDIRECT("V"&amp;MATCH(D25,T$5:T$153,0)+6)),"",INDIRECT("V"&amp;MATCH(D25,T$5:T$153,0)+6))</f>
        <v>81.41517476555839</v>
      </c>
      <c r="G27" s="64">
        <f ca="1">IF(ISNA(INDIRECT("W"&amp;MATCH(D25,T$5:T$153,0)+6)),"",INDIRECT("W"&amp;MATCH(D25,T$5:T$153,0)+6))</f>
        <v>65.105063727178788</v>
      </c>
      <c r="H27" s="85">
        <f ca="1">IF(ISNA(INDIRECT("X"&amp;MATCH(D25,T$5:T$153,0)+6)),"",INDIRECT("X"&amp;MATCH(D25,T$5:T$153,0)+6))</f>
        <v>212.66197077620174</v>
      </c>
      <c r="J27" s="88">
        <f ca="1">SUM(H26:H28)</f>
        <v>609.27241583724378</v>
      </c>
      <c r="L27" s="4">
        <v>23</v>
      </c>
      <c r="M27" s="64">
        <f>A!D71</f>
        <v>0</v>
      </c>
      <c r="N27" s="64">
        <f>A!N71+A!N72+A!N73</f>
        <v>90</v>
      </c>
      <c r="O27" s="66">
        <f t="shared" si="0"/>
        <v>20</v>
      </c>
      <c r="Q27" s="27">
        <v>5</v>
      </c>
      <c r="S27" s="40">
        <f>A!B18</f>
        <v>20</v>
      </c>
      <c r="T27" s="40" t="str">
        <f>A!C18</f>
        <v>Klimeš Roman</v>
      </c>
      <c r="U27" s="69">
        <f>A!K18</f>
        <v>52.644773126096766</v>
      </c>
      <c r="V27" s="69">
        <f>A!L18</f>
        <v>58.860560276990874</v>
      </c>
      <c r="W27" s="69">
        <f>A!M18</f>
        <v>51.752921535893151</v>
      </c>
      <c r="X27" s="69">
        <f>A!N18</f>
        <v>163.25825493898077</v>
      </c>
      <c r="Z27" s="70">
        <f>SUM(N9)</f>
        <v>578.60076916731805</v>
      </c>
    </row>
    <row r="28" spans="1:26" ht="15.75" thickBot="1" x14ac:dyDescent="0.3">
      <c r="A28" s="28"/>
      <c r="C28" s="94">
        <f ca="1">IF(ISNA(INDIRECT("S"&amp;MATCH(D25,T$5:T$153,0)+7)),"",INDIRECT("S"&amp;MATCH(D25,T$5:T$153,0)+7))</f>
        <v>11</v>
      </c>
      <c r="D28" s="95" t="str">
        <f ca="1">IF(ISNA(INDIRECT("T"&amp;MATCH(D25,T$5:T$153,0)+7)),"",INDIRECT("T"&amp;MATCH(D25,T$5:T$153,0)+7))</f>
        <v>Bukač Ondřej</v>
      </c>
      <c r="E28" s="86">
        <f ca="1">IF(ISNA(INDIRECT("U"&amp;MATCH(D25,T$5:T$153,0)+7)),"",INDIRECT("U"&amp;MATCH(D25,T$5:T$153,0)+7))</f>
        <v>66.497783407219771</v>
      </c>
      <c r="F28" s="86">
        <f ca="1">IF(ISNA(INDIRECT("V"&amp;MATCH(D25,T$5:T$153,0)+7)),"",INDIRECT("V"&amp;MATCH(D25,T$5:T$153,0)+7))</f>
        <v>76.770087509944304</v>
      </c>
      <c r="G28" s="86">
        <f ca="1">IF(ISNA(INDIRECT("W"&amp;MATCH(D25,T$5:T$153,0)+7)),"",INDIRECT("W"&amp;MATCH(D25,T$5:T$153,0)+7))</f>
        <v>64.852776742452477</v>
      </c>
      <c r="H28" s="87">
        <f ca="1">IF(ISNA(INDIRECT("X"&amp;MATCH(D25,T$5:T$153,0)+7)),"",INDIRECT("X"&amp;MATCH(D25,T$5:T$153,0)+7))</f>
        <v>208.12064765961657</v>
      </c>
      <c r="J28" s="46"/>
      <c r="L28" s="4">
        <v>24</v>
      </c>
      <c r="M28" s="64">
        <f>A!D74</f>
        <v>0</v>
      </c>
      <c r="N28" s="64">
        <f>A!N74+A!N75+A!N76</f>
        <v>90</v>
      </c>
      <c r="O28" s="66">
        <f t="shared" si="0"/>
        <v>20</v>
      </c>
      <c r="Q28" s="28"/>
      <c r="S28" s="40">
        <f>A!B19</f>
        <v>21</v>
      </c>
      <c r="T28" s="40" t="str">
        <f>A!C19</f>
        <v>Kubík Ladislav</v>
      </c>
      <c r="U28" s="69">
        <f>A!K19</f>
        <v>67.545834673528461</v>
      </c>
      <c r="V28" s="69">
        <f>A!L19</f>
        <v>87.488240827845715</v>
      </c>
      <c r="W28" s="69">
        <f>A!M19</f>
        <v>69.444444444444443</v>
      </c>
      <c r="X28" s="69">
        <f>A!N19</f>
        <v>224.47851994581862</v>
      </c>
      <c r="Z28" s="46"/>
    </row>
    <row r="29" spans="1:26" ht="15.75" thickBot="1" x14ac:dyDescent="0.3">
      <c r="C29" s="89"/>
      <c r="D29" s="89"/>
      <c r="L29" s="4">
        <v>25</v>
      </c>
      <c r="M29" s="64">
        <f>A!D77</f>
        <v>0</v>
      </c>
      <c r="N29" s="64">
        <f>A!N77+A!N78+A!N79</f>
        <v>90</v>
      </c>
      <c r="O29" s="66">
        <f t="shared" si="0"/>
        <v>20</v>
      </c>
    </row>
    <row r="30" spans="1:26" ht="15.75" thickBot="1" x14ac:dyDescent="0.3">
      <c r="C30" s="89"/>
      <c r="D30" s="97" t="str">
        <f ca="1">IF(ISNA(INDIRECT("M"&amp;MATCH(A32,O$5:O$34,0)+4)),"",INDIRECT("M"&amp;MATCH(A32,O$5:O$34,0)+4))</f>
        <v>MP Česká Třebová J</v>
      </c>
      <c r="L30" s="4">
        <v>26</v>
      </c>
      <c r="M30" s="64">
        <f>A!D80</f>
        <v>0</v>
      </c>
      <c r="N30" s="64">
        <f>A!N80+A!N81+A!N82</f>
        <v>90</v>
      </c>
      <c r="O30" s="66">
        <f t="shared" si="0"/>
        <v>20</v>
      </c>
      <c r="S30" s="29"/>
      <c r="T30" s="64" t="str">
        <f>A!D20</f>
        <v>MP Havířov</v>
      </c>
    </row>
    <row r="31" spans="1:26" ht="15.75" thickBot="1" x14ac:dyDescent="0.3">
      <c r="A31" s="26"/>
      <c r="C31" s="90">
        <f ca="1">IF(ISNA(INDIRECT("S"&amp;MATCH(D30,T$5:T$153,0)+5)),"",INDIRECT("S"&amp;MATCH(D30,T$5:T$153,0)+5))</f>
        <v>22</v>
      </c>
      <c r="D31" s="91" t="str">
        <f ca="1">IF(ISNA(INDIRECT("T"&amp;MATCH(D30,T$5:T$153,0)+5)),"",INDIRECT("T"&amp;MATCH(D30,T$5:T$153,0)+5))</f>
        <v>Čechal Zdenek</v>
      </c>
      <c r="E31" s="69">
        <f ca="1">IF(ISNA(INDIRECT("U"&amp;MATCH(D30,T$5:T$153,0)+5)),"",INDIRECT("U"&amp;MATCH(D30,T$5:T$153,0)+5))</f>
        <v>70.328198258539857</v>
      </c>
      <c r="F31" s="69">
        <f ca="1">IF(ISNA(INDIRECT("V"&amp;MATCH(D30,T$5:T$153,0)+5)),"",INDIRECT("V"&amp;MATCH(D30,T$5:T$153,0)+5))</f>
        <v>62.685582316067311</v>
      </c>
      <c r="G31" s="69">
        <f ca="1">IF(ISNA(INDIRECT("W"&amp;MATCH(D30,T$5:T$153,0)+5)),"",INDIRECT("W"&amp;MATCH(D30,T$5:T$153,0)+5))</f>
        <v>53.188080743351485</v>
      </c>
      <c r="H31" s="84">
        <f ca="1">IF(ISNA(INDIRECT("X"&amp;MATCH(D30,T$5:T$153,0)+5)),"",INDIRECT("X"&amp;MATCH(D30,T$5:T$153,0)+5))</f>
        <v>186.20186131795865</v>
      </c>
      <c r="J31" s="45"/>
      <c r="L31" s="4">
        <v>27</v>
      </c>
      <c r="M31" s="64">
        <f>A!D83</f>
        <v>0</v>
      </c>
      <c r="N31" s="64">
        <f>A!N83+A!N84+A!N85</f>
        <v>90</v>
      </c>
      <c r="O31" s="66">
        <f t="shared" si="0"/>
        <v>20</v>
      </c>
      <c r="Q31" s="26"/>
      <c r="S31" s="40">
        <f>A!B20</f>
        <v>23</v>
      </c>
      <c r="T31" s="40" t="str">
        <f>A!C20</f>
        <v>Třetina Jaromír</v>
      </c>
      <c r="U31" s="69">
        <f>A!K20</f>
        <v>68.537859007832907</v>
      </c>
      <c r="V31" s="69">
        <f>A!L20</f>
        <v>86.855550394797945</v>
      </c>
      <c r="W31" s="69">
        <f>A!M20</f>
        <v>63.913824057450626</v>
      </c>
      <c r="X31" s="69">
        <f>A!N20</f>
        <v>219.30723346008148</v>
      </c>
      <c r="Z31" s="45"/>
    </row>
    <row r="32" spans="1:26" ht="16.5" thickBot="1" x14ac:dyDescent="0.3">
      <c r="A32" s="27">
        <v>6</v>
      </c>
      <c r="C32" s="92">
        <f ca="1">IF(ISNA(INDIRECT("S"&amp;MATCH(D30,T$5:T$153,0)+6)),"",INDIRECT("S"&amp;MATCH(D30,T$5:T$153,0)+6))</f>
        <v>26</v>
      </c>
      <c r="D32" s="93" t="str">
        <f ca="1">IF(ISNA(INDIRECT("T"&amp;MATCH(D30,T$5:T$153,0)+6)),"",INDIRECT("T"&amp;MATCH(D30,T$5:T$153,0)+6))</f>
        <v>Šafář Martin</v>
      </c>
      <c r="E32" s="64">
        <f ca="1">IF(ISNA(INDIRECT("U"&amp;MATCH(D30,T$5:T$153,0)+6)),"",INDIRECT("U"&amp;MATCH(D30,T$5:T$153,0)+6))</f>
        <v>77.177508269018745</v>
      </c>
      <c r="F32" s="64">
        <f ca="1">IF(ISNA(INDIRECT("V"&amp;MATCH(D30,T$5:T$153,0)+6)),"",INDIRECT("V"&amp;MATCH(D30,T$5:T$153,0)+6))</f>
        <v>80.331262939958606</v>
      </c>
      <c r="G32" s="64">
        <f ca="1">IF(ISNA(INDIRECT("W"&amp;MATCH(D30,T$5:T$153,0)+6)),"",INDIRECT("W"&amp;MATCH(D30,T$5:T$153,0)+6))</f>
        <v>59.74202308214528</v>
      </c>
      <c r="H32" s="85">
        <f ca="1">IF(ISNA(INDIRECT("X"&amp;MATCH(D30,T$5:T$153,0)+6)),"",INDIRECT("X"&amp;MATCH(D30,T$5:T$153,0)+6))</f>
        <v>217.25079429112265</v>
      </c>
      <c r="J32" s="88">
        <f ca="1">SUM(H31:H33)</f>
        <v>598.32500677536791</v>
      </c>
      <c r="L32" s="4">
        <v>28</v>
      </c>
      <c r="M32" s="64">
        <f>A!D86</f>
        <v>0</v>
      </c>
      <c r="N32" s="64">
        <f>A!N86+A!N87+A!N88</f>
        <v>90</v>
      </c>
      <c r="O32" s="66">
        <f t="shared" si="0"/>
        <v>20</v>
      </c>
      <c r="Q32" s="27">
        <v>6</v>
      </c>
      <c r="S32" s="40">
        <f>A!B21</f>
        <v>24</v>
      </c>
      <c r="T32" s="40" t="str">
        <f>A!C21</f>
        <v>Antošík Václav</v>
      </c>
      <c r="U32" s="69">
        <f>A!K21</f>
        <v>83.432657926102507</v>
      </c>
      <c r="V32" s="69">
        <f>A!L21</f>
        <v>100.74231177094379</v>
      </c>
      <c r="W32" s="69">
        <f>A!M21</f>
        <v>72.534276868642195</v>
      </c>
      <c r="X32" s="69">
        <f>A!N21</f>
        <v>256.70924656568849</v>
      </c>
      <c r="Z32" s="71">
        <f>SUM(N10)</f>
        <v>672.86401569243594</v>
      </c>
    </row>
    <row r="33" spans="1:26" ht="15.75" thickBot="1" x14ac:dyDescent="0.3">
      <c r="A33" s="28"/>
      <c r="C33" s="94">
        <f ca="1">IF(ISNA(INDIRECT("S"&amp;MATCH(D30,T$5:T$153,0)+7)),"",INDIRECT("S"&amp;MATCH(D30,T$5:T$153,0)+7))</f>
        <v>27</v>
      </c>
      <c r="D33" s="95" t="str">
        <f ca="1">IF(ISNA(INDIRECT("T"&amp;MATCH(D30,T$5:T$153,0)+7)),"",INDIRECT("T"&amp;MATCH(D30,T$5:T$153,0)+7))</f>
        <v>Hanzl Vladimír</v>
      </c>
      <c r="E33" s="86">
        <f ca="1">IF(ISNA(INDIRECT("U"&amp;MATCH(D30,T$5:T$153,0)+7)),"",INDIRECT("U"&amp;MATCH(D30,T$5:T$153,0)+7))</f>
        <v>68.24829379265519</v>
      </c>
      <c r="F33" s="86">
        <f ca="1">IF(ISNA(INDIRECT("V"&amp;MATCH(D30,T$5:T$153,0)+7)),"",INDIRECT("V"&amp;MATCH(D30,T$5:T$153,0)+7))</f>
        <v>64.735945485519593</v>
      </c>
      <c r="G33" s="86">
        <f ca="1">IF(ISNA(INDIRECT("W"&amp;MATCH(D30,T$5:T$153,0)+7)),"",INDIRECT("W"&amp;MATCH(D30,T$5:T$153,0)+7))</f>
        <v>61.888111888111879</v>
      </c>
      <c r="H33" s="87">
        <f ca="1">IF(ISNA(INDIRECT("X"&amp;MATCH(D30,T$5:T$153,0)+7)),"",INDIRECT("X"&amp;MATCH(D30,T$5:T$153,0)+7))</f>
        <v>194.87235116628665</v>
      </c>
      <c r="J33" s="46"/>
      <c r="L33" s="4">
        <v>29</v>
      </c>
      <c r="M33" s="64">
        <f>A!D89</f>
        <v>0</v>
      </c>
      <c r="N33" s="64">
        <f>A!N89+A!N90+A!N91</f>
        <v>90</v>
      </c>
      <c r="O33" s="66">
        <f t="shared" si="0"/>
        <v>20</v>
      </c>
      <c r="Q33" s="28"/>
      <c r="S33" s="40">
        <f>A!B22</f>
        <v>25</v>
      </c>
      <c r="T33" s="40" t="str">
        <f>A!C22</f>
        <v>Samek Pavel</v>
      </c>
      <c r="U33" s="69">
        <f>A!K22</f>
        <v>57.377049180327866</v>
      </c>
      <c r="V33" s="69">
        <f>A!L22</f>
        <v>79.437318990484073</v>
      </c>
      <c r="W33" s="69">
        <f>A!M22</f>
        <v>60.033167495854073</v>
      </c>
      <c r="X33" s="69">
        <f>A!N22</f>
        <v>196.84753566666603</v>
      </c>
      <c r="Z33" s="46"/>
    </row>
    <row r="34" spans="1:26" ht="15.75" thickBot="1" x14ac:dyDescent="0.3">
      <c r="C34" s="89"/>
      <c r="D34" s="89"/>
      <c r="L34" s="4">
        <v>30</v>
      </c>
      <c r="M34" s="64">
        <f>A!D92</f>
        <v>0</v>
      </c>
      <c r="N34" s="64">
        <f>A!N92+A!N93+A!N94</f>
        <v>90</v>
      </c>
      <c r="O34" s="66">
        <f t="shared" si="0"/>
        <v>20</v>
      </c>
    </row>
    <row r="35" spans="1:26" ht="15.75" thickBot="1" x14ac:dyDescent="0.3">
      <c r="C35" s="89"/>
      <c r="D35" s="97" t="str">
        <f ca="1">IF(ISNA(INDIRECT("M"&amp;MATCH(A37,O$5:O$34,0)+4)),"",INDIRECT("M"&amp;MATCH(A37,O$5:O$34,0)+4))</f>
        <v>MP Karviná</v>
      </c>
      <c r="S35" s="29"/>
      <c r="T35" s="64" t="str">
        <f>A!D23</f>
        <v xml:space="preserve">MP Ostrava </v>
      </c>
    </row>
    <row r="36" spans="1:26" ht="15.75" thickBot="1" x14ac:dyDescent="0.3">
      <c r="A36" s="26"/>
      <c r="C36" s="90">
        <f ca="1">IF(ISNA(INDIRECT("S"&amp;MATCH(D35,T$5:T$153,0)+5)),"",INDIRECT("S"&amp;MATCH(D35,T$5:T$153,0)+5))</f>
        <v>63</v>
      </c>
      <c r="D36" s="91" t="str">
        <f ca="1">IF(ISNA(INDIRECT("T"&amp;MATCH(D35,T$5:T$153,0)+5)),"",INDIRECT("T"&amp;MATCH(D35,T$5:T$153,0)+5))</f>
        <v>Balicki Lukáš</v>
      </c>
      <c r="E36" s="69">
        <f ca="1">IF(ISNA(INDIRECT("U"&amp;MATCH(D35,T$5:T$153,0)+5)),"",INDIRECT("U"&amp;MATCH(D35,T$5:T$153,0)+5))</f>
        <v>67.415730337078656</v>
      </c>
      <c r="F36" s="69">
        <f ca="1">IF(ISNA(INDIRECT("V"&amp;MATCH(D35,T$5:T$153,0)+5)),"",INDIRECT("V"&amp;MATCH(D35,T$5:T$153,0)+5))</f>
        <v>69.281524926686217</v>
      </c>
      <c r="G36" s="69">
        <f ca="1">IF(ISNA(INDIRECT("W"&amp;MATCH(D35,T$5:T$153,0)+5)),"",INDIRECT("W"&amp;MATCH(D35,T$5:T$153,0)+5))</f>
        <v>64.014466546112118</v>
      </c>
      <c r="H36" s="84">
        <f ca="1">IF(ISNA(INDIRECT("X"&amp;MATCH(D35,T$5:T$153,0)+5)),"",INDIRECT("X"&amp;MATCH(D35,T$5:T$153,0)+5))</f>
        <v>200.71172180987699</v>
      </c>
      <c r="J36" s="45"/>
      <c r="Q36" s="26"/>
      <c r="S36" s="40">
        <f>A!B23</f>
        <v>29</v>
      </c>
      <c r="T36" s="40" t="str">
        <f>A!C23</f>
        <v>Dunaj Oldřich</v>
      </c>
      <c r="U36" s="69">
        <f>A!K23</f>
        <v>85.819370657948497</v>
      </c>
      <c r="V36" s="69">
        <f>A!L23</f>
        <v>98.121085594989552</v>
      </c>
      <c r="W36" s="69">
        <f>A!M23</f>
        <v>71.929824561403507</v>
      </c>
      <c r="X36" s="69">
        <f>A!N23</f>
        <v>255.87028081434156</v>
      </c>
      <c r="Z36" s="45"/>
    </row>
    <row r="37" spans="1:26" ht="16.5" thickBot="1" x14ac:dyDescent="0.3">
      <c r="A37" s="27">
        <v>7</v>
      </c>
      <c r="C37" s="92">
        <f ca="1">IF(ISNA(INDIRECT("S"&amp;MATCH(D35,T$5:T$153,0)+6)),"",INDIRECT("S"&amp;MATCH(D35,T$5:T$153,0)+6))</f>
        <v>64</v>
      </c>
      <c r="D37" s="93" t="str">
        <f ca="1">IF(ISNA(INDIRECT("T"&amp;MATCH(D35,T$5:T$153,0)+6)),"",INDIRECT("T"&amp;MATCH(D35,T$5:T$153,0)+6))</f>
        <v>Rumpel Michael</v>
      </c>
      <c r="E37" s="64">
        <f ca="1">IF(ISNA(INDIRECT("U"&amp;MATCH(D35,T$5:T$153,0)+6)),"",INDIRECT("U"&amp;MATCH(D35,T$5:T$153,0)+6))</f>
        <v>75.894470545717382</v>
      </c>
      <c r="F37" s="64">
        <f ca="1">IF(ISNA(INDIRECT("V"&amp;MATCH(D35,T$5:T$153,0)+6)),"",INDIRECT("V"&amp;MATCH(D35,T$5:T$153,0)+6))</f>
        <v>82.403433476394838</v>
      </c>
      <c r="G37" s="64">
        <f ca="1">IF(ISNA(INDIRECT("W"&amp;MATCH(D35,T$5:T$153,0)+6)),"",INDIRECT("W"&amp;MATCH(D35,T$5:T$153,0)+6))</f>
        <v>69.73120373977406</v>
      </c>
      <c r="H37" s="85">
        <f ca="1">IF(ISNA(INDIRECT("X"&amp;MATCH(D35,T$5:T$153,0)+6)),"",INDIRECT("X"&amp;MATCH(D35,T$5:T$153,0)+6))</f>
        <v>228.02910776188628</v>
      </c>
      <c r="J37" s="88">
        <f ca="1">SUM(H36:H38)</f>
        <v>592.76106859625054</v>
      </c>
      <c r="Q37" s="27">
        <v>7</v>
      </c>
      <c r="S37" s="40">
        <f>A!B24</f>
        <v>30</v>
      </c>
      <c r="T37" s="40" t="str">
        <f>A!C24</f>
        <v>Burga Pavel</v>
      </c>
      <c r="U37" s="69">
        <f>A!K24</f>
        <v>87.100788054749074</v>
      </c>
      <c r="V37" s="69">
        <f>A!L24</f>
        <v>88.499550763701706</v>
      </c>
      <c r="W37" s="69">
        <f>A!M24</f>
        <v>63.485956136975766</v>
      </c>
      <c r="X37" s="69">
        <f>A!N24</f>
        <v>239.08629495542655</v>
      </c>
      <c r="Z37" s="71">
        <f>SUM(N11)</f>
        <v>715.92003169074746</v>
      </c>
    </row>
    <row r="38" spans="1:26" ht="15.75" thickBot="1" x14ac:dyDescent="0.3">
      <c r="A38" s="28"/>
      <c r="C38" s="94">
        <f ca="1">IF(ISNA(INDIRECT("S"&amp;MATCH(D35,T$5:T$153,0)+7)),"",INDIRECT("S"&amp;MATCH(D35,T$5:T$153,0)+7))</f>
        <v>65</v>
      </c>
      <c r="D38" s="95" t="str">
        <f ca="1">IF(ISNA(INDIRECT("T"&amp;MATCH(D35,T$5:T$153,0)+7)),"",INDIRECT("T"&amp;MATCH(D35,T$5:T$153,0)+7))</f>
        <v>Glac Zdeněk</v>
      </c>
      <c r="E38" s="86">
        <f ca="1">IF(ISNA(INDIRECT("U"&amp;MATCH(D35,T$5:T$153,0)+7)),"",INDIRECT("U"&amp;MATCH(D35,T$5:T$153,0)+7))</f>
        <v>55.865921787709496</v>
      </c>
      <c r="F38" s="86">
        <f ca="1">IF(ISNA(INDIRECT("V"&amp;MATCH(D35,T$5:T$153,0)+7)),"",INDIRECT("V"&amp;MATCH(D35,T$5:T$153,0)+7))</f>
        <v>64.259927797833939</v>
      </c>
      <c r="G38" s="86">
        <f ca="1">IF(ISNA(INDIRECT("W"&amp;MATCH(D35,T$5:T$153,0)+7)),"",INDIRECT("W"&amp;MATCH(D35,T$5:T$153,0)+7))</f>
        <v>43.894389438943897</v>
      </c>
      <c r="H38" s="87">
        <f ca="1">IF(ISNA(INDIRECT("X"&amp;MATCH(D35,T$5:T$153,0)+7)),"",INDIRECT("X"&amp;MATCH(D35,T$5:T$153,0)+7))</f>
        <v>164.02023902448732</v>
      </c>
      <c r="J38" s="46"/>
      <c r="Q38" s="28"/>
      <c r="S38" s="40">
        <f>A!B25</f>
        <v>31</v>
      </c>
      <c r="T38" s="40" t="str">
        <f>A!C25</f>
        <v>Glett Ondřej</v>
      </c>
      <c r="U38" s="69">
        <f>A!K25</f>
        <v>68.897637795275585</v>
      </c>
      <c r="V38" s="69">
        <f>A!L25</f>
        <v>84.973166368515209</v>
      </c>
      <c r="W38" s="69">
        <f>A!M25</f>
        <v>67.092651757188492</v>
      </c>
      <c r="X38" s="69">
        <f>A!N25</f>
        <v>220.9634559209793</v>
      </c>
      <c r="Z38" s="46"/>
    </row>
    <row r="39" spans="1:26" ht="15.75" thickBot="1" x14ac:dyDescent="0.3">
      <c r="C39" s="89"/>
      <c r="D39" s="89"/>
    </row>
    <row r="40" spans="1:26" ht="15.75" thickBot="1" x14ac:dyDescent="0.3">
      <c r="C40" s="89"/>
      <c r="D40" s="97" t="str">
        <f ca="1">IF(ISNA(INDIRECT("M"&amp;MATCH(A42,O$5:O$34,0)+4)),"",INDIRECT("M"&amp;MATCH(A42,O$5:O$34,0)+4))</f>
        <v>MP Česká Třebová</v>
      </c>
      <c r="S40" s="29"/>
      <c r="T40" s="64" t="str">
        <f>A!D26</f>
        <v>MP Hranice</v>
      </c>
    </row>
    <row r="41" spans="1:26" ht="15.75" thickBot="1" x14ac:dyDescent="0.3">
      <c r="A41" s="26"/>
      <c r="C41" s="90">
        <f ca="1">IF(ISNA(INDIRECT("S"&amp;MATCH(D40,T$5:T$153,0)+5)),"",INDIRECT("S"&amp;MATCH(D40,T$5:T$153,0)+5))</f>
        <v>19</v>
      </c>
      <c r="D41" s="91" t="str">
        <f ca="1">IF(ISNA(INDIRECT("T"&amp;MATCH(D40,T$5:T$153,0)+5)),"",INDIRECT("T"&amp;MATCH(D40,T$5:T$153,0)+5))</f>
        <v>Záruba Petr</v>
      </c>
      <c r="E41" s="69">
        <f ca="1">IF(ISNA(INDIRECT("U"&amp;MATCH(D40,T$5:T$153,0)+5)),"",INDIRECT("U"&amp;MATCH(D40,T$5:T$153,0)+5))</f>
        <v>55.452865064695011</v>
      </c>
      <c r="F41" s="69">
        <f ca="1">IF(ISNA(INDIRECT("V"&amp;MATCH(D40,T$5:T$153,0)+5)),"",INDIRECT("V"&amp;MATCH(D40,T$5:T$153,0)+5))</f>
        <v>83.010752688172033</v>
      </c>
      <c r="G41" s="69">
        <f ca="1">IF(ISNA(INDIRECT("W"&amp;MATCH(D40,T$5:T$153,0)+5)),"",INDIRECT("W"&amp;MATCH(D40,T$5:T$153,0)+5))</f>
        <v>52.400376529651709</v>
      </c>
      <c r="H41" s="84">
        <f ca="1">IF(ISNA(INDIRECT("X"&amp;MATCH(D40,T$5:T$153,0)+5)),"",INDIRECT("X"&amp;MATCH(D40,T$5:T$153,0)+5))</f>
        <v>190.86399428251875</v>
      </c>
      <c r="J41" s="45"/>
      <c r="Q41" s="26"/>
      <c r="S41" s="40">
        <f>A!B26</f>
        <v>32</v>
      </c>
      <c r="T41" s="40" t="str">
        <f>A!C26</f>
        <v>Mann Miroslav</v>
      </c>
      <c r="U41" s="69">
        <f>A!K26</f>
        <v>35.514967021816332</v>
      </c>
      <c r="V41" s="69">
        <f>A!L26</f>
        <v>47.072879330943849</v>
      </c>
      <c r="W41" s="69">
        <f>A!M26</f>
        <v>55.147058823529413</v>
      </c>
      <c r="X41" s="69">
        <f>A!N26</f>
        <v>137.7349051762896</v>
      </c>
      <c r="Z41" s="45"/>
    </row>
    <row r="42" spans="1:26" ht="16.5" thickBot="1" x14ac:dyDescent="0.3">
      <c r="A42" s="27">
        <v>8</v>
      </c>
      <c r="C42" s="92">
        <f ca="1">IF(ISNA(INDIRECT("S"&amp;MATCH(D40,T$5:T$153,0)+6)),"",INDIRECT("S"&amp;MATCH(D40,T$5:T$153,0)+6))</f>
        <v>20</v>
      </c>
      <c r="D42" s="93" t="str">
        <f ca="1">IF(ISNA(INDIRECT("T"&amp;MATCH(D40,T$5:T$153,0)+6)),"",INDIRECT("T"&amp;MATCH(D40,T$5:T$153,0)+6))</f>
        <v>Klimeš Roman</v>
      </c>
      <c r="E42" s="64">
        <f ca="1">IF(ISNA(INDIRECT("U"&amp;MATCH(D40,T$5:T$153,0)+6)),"",INDIRECT("U"&amp;MATCH(D40,T$5:T$153,0)+6))</f>
        <v>52.644773126096766</v>
      </c>
      <c r="F42" s="64">
        <f ca="1">IF(ISNA(INDIRECT("V"&amp;MATCH(D40,T$5:T$153,0)+6)),"",INDIRECT("V"&amp;MATCH(D40,T$5:T$153,0)+6))</f>
        <v>58.860560276990874</v>
      </c>
      <c r="G42" s="64">
        <f ca="1">IF(ISNA(INDIRECT("W"&amp;MATCH(D40,T$5:T$153,0)+6)),"",INDIRECT("W"&amp;MATCH(D40,T$5:T$153,0)+6))</f>
        <v>51.752921535893151</v>
      </c>
      <c r="H42" s="85">
        <f ca="1">IF(ISNA(INDIRECT("X"&amp;MATCH(D40,T$5:T$153,0)+6)),"",INDIRECT("X"&amp;MATCH(D40,T$5:T$153,0)+6))</f>
        <v>163.25825493898077</v>
      </c>
      <c r="J42" s="88">
        <f ca="1">SUM(H41:H43)</f>
        <v>578.60076916731805</v>
      </c>
      <c r="Q42" s="27">
        <v>8</v>
      </c>
      <c r="S42" s="40">
        <f>A!B27</f>
        <v>33</v>
      </c>
      <c r="T42" s="40" t="str">
        <f>A!C27</f>
        <v>Vérosta Josef</v>
      </c>
      <c r="U42" s="69">
        <f>A!K27</f>
        <v>43.209876543209873</v>
      </c>
      <c r="V42" s="69">
        <f>A!L27</f>
        <v>65.202231520223151</v>
      </c>
      <c r="W42" s="69">
        <f>A!M27</f>
        <v>51.517683096630471</v>
      </c>
      <c r="X42" s="69">
        <f>A!N27</f>
        <v>159.9297911600635</v>
      </c>
      <c r="Z42" s="71">
        <f>SUM(N12)</f>
        <v>488.06529038912845</v>
      </c>
    </row>
    <row r="43" spans="1:26" ht="15.75" thickBot="1" x14ac:dyDescent="0.3">
      <c r="A43" s="28"/>
      <c r="C43" s="94">
        <f ca="1">IF(ISNA(INDIRECT("S"&amp;MATCH(D40,T$5:T$153,0)+7)),"",INDIRECT("S"&amp;MATCH(D40,T$5:T$153,0)+7))</f>
        <v>21</v>
      </c>
      <c r="D43" s="95" t="str">
        <f ca="1">IF(ISNA(INDIRECT("T"&amp;MATCH(D40,T$5:T$153,0)+7)),"",INDIRECT("T"&amp;MATCH(D40,T$5:T$153,0)+7))</f>
        <v>Kubík Ladislav</v>
      </c>
      <c r="E43" s="86">
        <f ca="1">IF(ISNA(INDIRECT("U"&amp;MATCH(D40,T$5:T$153,0)+7)),"",INDIRECT("U"&amp;MATCH(D40,T$5:T$153,0)+7))</f>
        <v>67.545834673528461</v>
      </c>
      <c r="F43" s="86">
        <f ca="1">IF(ISNA(INDIRECT("V"&amp;MATCH(D40,T$5:T$153,0)+7)),"",INDIRECT("V"&amp;MATCH(D40,T$5:T$153,0)+7))</f>
        <v>87.488240827845715</v>
      </c>
      <c r="G43" s="86">
        <f ca="1">IF(ISNA(INDIRECT("W"&amp;MATCH(D40,T$5:T$153,0)+7)),"",INDIRECT("W"&amp;MATCH(D40,T$5:T$153,0)+7))</f>
        <v>69.444444444444443</v>
      </c>
      <c r="H43" s="87">
        <f ca="1">IF(ISNA(INDIRECT("X"&amp;MATCH(D40,T$5:T$153,0)+7)),"",INDIRECT("X"&amp;MATCH(D40,T$5:T$153,0)+7))</f>
        <v>224.47851994581862</v>
      </c>
      <c r="J43" s="46"/>
      <c r="Q43" s="28"/>
      <c r="S43" s="40">
        <f>A!B28</f>
        <v>34</v>
      </c>
      <c r="T43" s="40" t="str">
        <f>A!C28</f>
        <v>Tichý Milan</v>
      </c>
      <c r="U43" s="69">
        <f>A!K28</f>
        <v>73.068893528183722</v>
      </c>
      <c r="V43" s="69">
        <f>A!L28</f>
        <v>72.280178837555894</v>
      </c>
      <c r="W43" s="69">
        <f>A!M28</f>
        <v>45.051521687035709</v>
      </c>
      <c r="X43" s="69">
        <f>A!N28</f>
        <v>190.40059405277535</v>
      </c>
      <c r="Z43" s="46"/>
    </row>
    <row r="44" spans="1:26" ht="15.75" thickBot="1" x14ac:dyDescent="0.3">
      <c r="C44" s="89"/>
      <c r="D44" s="89"/>
    </row>
    <row r="45" spans="1:26" ht="15.75" thickBot="1" x14ac:dyDescent="0.3">
      <c r="C45" s="89"/>
      <c r="D45" s="97" t="str">
        <f ca="1">IF(ISNA(INDIRECT("M"&amp;MATCH(A47,O$5:O$34,0)+4)),"",INDIRECT("M"&amp;MATCH(A47,O$5:O$34,0)+4))</f>
        <v>MP Pardubice II</v>
      </c>
      <c r="S45" s="29"/>
      <c r="T45" s="64" t="str">
        <f>A!D29</f>
        <v>MP Blansko</v>
      </c>
    </row>
    <row r="46" spans="1:26" ht="15.75" thickBot="1" x14ac:dyDescent="0.3">
      <c r="A46" s="26"/>
      <c r="C46" s="90">
        <f ca="1">IF(ISNA(INDIRECT("S"&amp;MATCH(D45,T$5:T$153,0)+5)),"",INDIRECT("S"&amp;MATCH(D45,T$5:T$153,0)+5))</f>
        <v>12</v>
      </c>
      <c r="D46" s="91" t="str">
        <f ca="1">IF(ISNA(INDIRECT("T"&amp;MATCH(D45,T$5:T$153,0)+5)),"",INDIRECT("T"&amp;MATCH(D45,T$5:T$153,0)+5))</f>
        <v>Mičulek René</v>
      </c>
      <c r="E46" s="69">
        <f ca="1">IF(ISNA(INDIRECT("U"&amp;MATCH(D45,T$5:T$153,0)+5)),"",INDIRECT("U"&amp;MATCH(D45,T$5:T$153,0)+5))</f>
        <v>50.749154180763654</v>
      </c>
      <c r="F46" s="69">
        <f ca="1">IF(ISNA(INDIRECT("V"&amp;MATCH(D45,T$5:T$153,0)+5)),"",INDIRECT("V"&amp;MATCH(D45,T$5:T$153,0)+5))</f>
        <v>64.721663313212602</v>
      </c>
      <c r="G46" s="69">
        <f ca="1">IF(ISNA(INDIRECT("W"&amp;MATCH(D45,T$5:T$153,0)+5)),"",INDIRECT("W"&amp;MATCH(D45,T$5:T$153,0)+5))</f>
        <v>55.884092253104676</v>
      </c>
      <c r="H46" s="84">
        <f ca="1">IF(ISNA(INDIRECT("X"&amp;MATCH(D45,T$5:T$153,0)+5)),"",INDIRECT("X"&amp;MATCH(D45,T$5:T$153,0)+5))</f>
        <v>171.35490974708094</v>
      </c>
      <c r="J46" s="45"/>
      <c r="Q46" s="26"/>
      <c r="S46" s="40">
        <f>A!B29</f>
        <v>37</v>
      </c>
      <c r="T46" s="40" t="str">
        <f>A!C29</f>
        <v>Adámek Jaroslav</v>
      </c>
      <c r="U46" s="69">
        <f>A!K29</f>
        <v>88.757396449704146</v>
      </c>
      <c r="V46" s="69">
        <f>A!L29</f>
        <v>100.63897763578274</v>
      </c>
      <c r="W46" s="69">
        <f>A!M29</f>
        <v>71.050642479213906</v>
      </c>
      <c r="X46" s="69">
        <f>A!N29</f>
        <v>260.44701656470079</v>
      </c>
      <c r="Z46" s="45"/>
    </row>
    <row r="47" spans="1:26" ht="16.5" thickBot="1" x14ac:dyDescent="0.3">
      <c r="A47" s="27">
        <v>9</v>
      </c>
      <c r="C47" s="92">
        <f ca="1">IF(ISNA(INDIRECT("S"&amp;MATCH(D45,T$5:T$153,0)+6)),"",INDIRECT("S"&amp;MATCH(D45,T$5:T$153,0)+6))</f>
        <v>13</v>
      </c>
      <c r="D47" s="93" t="str">
        <f ca="1">IF(ISNA(INDIRECT("T"&amp;MATCH(D45,T$5:T$153,0)+6)),"",INDIRECT("T"&amp;MATCH(D45,T$5:T$153,0)+6))</f>
        <v>Dufek Tomáš</v>
      </c>
      <c r="E47" s="64">
        <f ca="1">IF(ISNA(INDIRECT("U"&amp;MATCH(D45,T$5:T$153,0)+6)),"",INDIRECT("U"&amp;MATCH(D45,T$5:T$153,0)+6))</f>
        <v>53.503184713375795</v>
      </c>
      <c r="F47" s="64">
        <f ca="1">IF(ISNA(INDIRECT("V"&amp;MATCH(D45,T$5:T$153,0)+6)),"",INDIRECT("V"&amp;MATCH(D45,T$5:T$153,0)+6))</f>
        <v>76.09130957148578</v>
      </c>
      <c r="G47" s="64">
        <f ca="1">IF(ISNA(INDIRECT("W"&amp;MATCH(D45,T$5:T$153,0)+6)),"",INDIRECT("W"&amp;MATCH(D45,T$5:T$153,0)+6))</f>
        <v>49.180327868852459</v>
      </c>
      <c r="H47" s="85">
        <f ca="1">IF(ISNA(INDIRECT("X"&amp;MATCH(D45,T$5:T$153,0)+6)),"",INDIRECT("X"&amp;MATCH(D45,T$5:T$153,0)+6))</f>
        <v>178.77482215371404</v>
      </c>
      <c r="J47" s="88">
        <f ca="1">SUM(H46:H48)</f>
        <v>549.06263437194912</v>
      </c>
      <c r="Q47" s="27">
        <v>9</v>
      </c>
      <c r="S47" s="40">
        <f>A!B30</f>
        <v>38</v>
      </c>
      <c r="T47" s="40" t="str">
        <f>A!C30</f>
        <v>Vybíral Miroslav</v>
      </c>
      <c r="U47" s="69">
        <f>A!K30</f>
        <v>73.555166374781081</v>
      </c>
      <c r="V47" s="69">
        <f>A!L30</f>
        <v>73.518090839107003</v>
      </c>
      <c r="W47" s="69">
        <f>A!M30</f>
        <v>59.964726631393297</v>
      </c>
      <c r="X47" s="69">
        <f>A!N30</f>
        <v>207.03798384528139</v>
      </c>
      <c r="Z47" s="71">
        <f>SUM(N13)</f>
        <v>704.98747482005729</v>
      </c>
    </row>
    <row r="48" spans="1:26" ht="15.75" thickBot="1" x14ac:dyDescent="0.3">
      <c r="A48" s="28"/>
      <c r="C48" s="94">
        <f ca="1">IF(ISNA(INDIRECT("S"&amp;MATCH(D45,T$5:T$153,0)+7)),"",INDIRECT("S"&amp;MATCH(D45,T$5:T$153,0)+7))</f>
        <v>14</v>
      </c>
      <c r="D48" s="95" t="str">
        <f ca="1">IF(ISNA(INDIRECT("T"&amp;MATCH(D45,T$5:T$153,0)+7)),"",INDIRECT("T"&amp;MATCH(D45,T$5:T$153,0)+7))</f>
        <v>Marek Jiří</v>
      </c>
      <c r="E48" s="86">
        <f ca="1">IF(ISNA(INDIRECT("U"&amp;MATCH(D45,T$5:T$153,0)+7)),"",INDIRECT("U"&amp;MATCH(D45,T$5:T$153,0)+7))</f>
        <v>65.096094234345941</v>
      </c>
      <c r="F48" s="86">
        <f ca="1">IF(ISNA(INDIRECT("V"&amp;MATCH(D45,T$5:T$153,0)+7)),"",INDIRECT("V"&amp;MATCH(D45,T$5:T$153,0)+7))</f>
        <v>75.599999999999994</v>
      </c>
      <c r="G48" s="86">
        <f ca="1">IF(ISNA(INDIRECT("W"&amp;MATCH(D45,T$5:T$153,0)+7)),"",INDIRECT("W"&amp;MATCH(D45,T$5:T$153,0)+7))</f>
        <v>58.236808236808244</v>
      </c>
      <c r="H48" s="87">
        <f ca="1">IF(ISNA(INDIRECT("X"&amp;MATCH(D45,T$5:T$153,0)+7)),"",INDIRECT("X"&amp;MATCH(D45,T$5:T$153,0)+7))</f>
        <v>198.93290247115419</v>
      </c>
      <c r="J48" s="46"/>
      <c r="Q48" s="28"/>
      <c r="S48" s="40">
        <f>A!B31</f>
        <v>39</v>
      </c>
      <c r="T48" s="40" t="str">
        <f>A!C31</f>
        <v>Sehnal Petr</v>
      </c>
      <c r="U48" s="69">
        <f>A!K31</f>
        <v>75.648414985590776</v>
      </c>
      <c r="V48" s="69">
        <f>A!L31</f>
        <v>100.0523834468308</v>
      </c>
      <c r="W48" s="69">
        <f>A!M31</f>
        <v>61.80167597765363</v>
      </c>
      <c r="X48" s="69">
        <f>A!N31</f>
        <v>237.50247441007519</v>
      </c>
      <c r="Z48" s="46"/>
    </row>
    <row r="49" spans="1:26" ht="15.75" thickBot="1" x14ac:dyDescent="0.3">
      <c r="A49" s="67"/>
      <c r="C49" s="96"/>
      <c r="D49" s="96"/>
      <c r="E49" s="68"/>
      <c r="F49" s="68"/>
      <c r="G49" s="68"/>
      <c r="H49" s="68"/>
      <c r="J49" s="68"/>
      <c r="Q49" s="67"/>
      <c r="S49" s="68"/>
      <c r="T49" s="68"/>
      <c r="U49" s="68"/>
      <c r="V49" s="68"/>
      <c r="W49" s="68"/>
      <c r="X49" s="68"/>
      <c r="Z49" s="68"/>
    </row>
    <row r="50" spans="1:26" ht="15.75" thickBot="1" x14ac:dyDescent="0.3">
      <c r="C50" s="89"/>
      <c r="D50" s="97" t="str">
        <f ca="1">IF(ISNA(INDIRECT("M"&amp;MATCH(A52,O$5:O$34,0)+4)),"",INDIRECT("M"&amp;MATCH(A52,O$5:O$34,0)+4))</f>
        <v>MP Přerov II</v>
      </c>
      <c r="S50" s="29"/>
      <c r="T50" s="64" t="str">
        <f>A!D32</f>
        <v>MP Zlín</v>
      </c>
    </row>
    <row r="51" spans="1:26" ht="15.75" thickBot="1" x14ac:dyDescent="0.3">
      <c r="A51" s="26"/>
      <c r="C51" s="90">
        <f ca="1">IF(ISNA(INDIRECT("S"&amp;MATCH(D50,T$5:T$153,0)+5)),"",INDIRECT("S"&amp;MATCH(D50,T$5:T$153,0)+5))</f>
        <v>53</v>
      </c>
      <c r="D51" s="91" t="str">
        <f ca="1">IF(ISNA(INDIRECT("T"&amp;MATCH(D50,T$5:T$153,0)+5)),"",INDIRECT("T"&amp;MATCH(D50,T$5:T$153,0)+5))</f>
        <v>Růžička Josef</v>
      </c>
      <c r="E51" s="69">
        <f ca="1">IF(ISNA(INDIRECT("U"&amp;MATCH(D50,T$5:T$153,0)+5)),"",INDIRECT("U"&amp;MATCH(D50,T$5:T$153,0)+5))</f>
        <v>64.95515001546552</v>
      </c>
      <c r="F51" s="69">
        <f ca="1">IF(ISNA(INDIRECT("V"&amp;MATCH(D50,T$5:T$153,0)+5)),"",INDIRECT("V"&amp;MATCH(D50,T$5:T$153,0)+5))</f>
        <v>53.017484489565703</v>
      </c>
      <c r="G51" s="69">
        <f ca="1">IF(ISNA(INDIRECT("W"&amp;MATCH(D50,T$5:T$153,0)+5)),"",INDIRECT("W"&amp;MATCH(D50,T$5:T$153,0)+5))</f>
        <v>56.383668178872327</v>
      </c>
      <c r="H51" s="84">
        <f ca="1">IF(ISNA(INDIRECT("X"&amp;MATCH(D50,T$5:T$153,0)+5)),"",INDIRECT("X"&amp;MATCH(D50,T$5:T$153,0)+5))</f>
        <v>174.35630268390355</v>
      </c>
      <c r="J51" s="45"/>
      <c r="Q51" s="26"/>
      <c r="S51" s="40">
        <f>A!B32</f>
        <v>48</v>
      </c>
      <c r="T51" s="40" t="str">
        <f>A!C32</f>
        <v>Matyáštík Dušan</v>
      </c>
      <c r="U51" s="69">
        <f>A!K32</f>
        <v>81.775700934579447</v>
      </c>
      <c r="V51" s="69">
        <f>A!L32</f>
        <v>91.472129585516925</v>
      </c>
      <c r="W51" s="69">
        <f>A!M32</f>
        <v>73.379535262943335</v>
      </c>
      <c r="X51" s="69">
        <f>A!N32</f>
        <v>246.62736578303972</v>
      </c>
      <c r="Z51" s="45"/>
    </row>
    <row r="52" spans="1:26" ht="16.5" thickBot="1" x14ac:dyDescent="0.3">
      <c r="A52" s="27">
        <v>10</v>
      </c>
      <c r="C52" s="92">
        <f ca="1">IF(ISNA(INDIRECT("S"&amp;MATCH(D50,T$5:T$153,0)+6)),"",INDIRECT("S"&amp;MATCH(D50,T$5:T$153,0)+6))</f>
        <v>54</v>
      </c>
      <c r="D52" s="93" t="str">
        <f ca="1">IF(ISNA(INDIRECT("T"&amp;MATCH(D50,T$5:T$153,0)+6)),"",INDIRECT("T"&amp;MATCH(D50,T$5:T$153,0)+6))</f>
        <v>Večerka Jiří</v>
      </c>
      <c r="E52" s="64">
        <f ca="1">IF(ISNA(INDIRECT("U"&amp;MATCH(D50,T$5:T$153,0)+6)),"",INDIRECT("U"&amp;MATCH(D50,T$5:T$153,0)+6))</f>
        <v>69.930069930069919</v>
      </c>
      <c r="F52" s="64">
        <f ca="1">IF(ISNA(INDIRECT("V"&amp;MATCH(D50,T$5:T$153,0)+6)),"",INDIRECT("V"&amp;MATCH(D50,T$5:T$153,0)+6))</f>
        <v>62.477428674611772</v>
      </c>
      <c r="G52" s="64">
        <f ca="1">IF(ISNA(INDIRECT("W"&amp;MATCH(D50,T$5:T$153,0)+6)),"",INDIRECT("W"&amp;MATCH(D50,T$5:T$153,0)+6))</f>
        <v>56.589441701481206</v>
      </c>
      <c r="H52" s="85">
        <f ca="1">IF(ISNA(INDIRECT("X"&amp;MATCH(D50,T$5:T$153,0)+6)),"",INDIRECT("X"&amp;MATCH(D50,T$5:T$153,0)+6))</f>
        <v>188.99694030616288</v>
      </c>
      <c r="J52" s="88">
        <f ca="1">SUM(H51:H53)</f>
        <v>548.60016585000881</v>
      </c>
      <c r="Q52" s="27">
        <v>10</v>
      </c>
      <c r="S52" s="40">
        <f>A!B33</f>
        <v>49</v>
      </c>
      <c r="T52" s="40" t="str">
        <f>A!C33</f>
        <v>Gavelčíková Lenka</v>
      </c>
      <c r="U52" s="69">
        <f>A!K33</f>
        <v>43.795620437956202</v>
      </c>
      <c r="V52" s="69">
        <f>A!L33</f>
        <v>32.469969969969966</v>
      </c>
      <c r="W52" s="69">
        <f>A!M33</f>
        <v>41.531664212076578</v>
      </c>
      <c r="X52" s="69">
        <f>A!N33</f>
        <v>117.79725462000275</v>
      </c>
      <c r="Z52" s="71">
        <f>SUM(N14)</f>
        <v>526.18172529459025</v>
      </c>
    </row>
    <row r="53" spans="1:26" ht="15.75" thickBot="1" x14ac:dyDescent="0.3">
      <c r="A53" s="28"/>
      <c r="C53" s="94">
        <f ca="1">IF(ISNA(INDIRECT("S"&amp;MATCH(D50,T$5:T$153,0)+7)),"",INDIRECT("S"&amp;MATCH(D50,T$5:T$153,0)+7))</f>
        <v>55</v>
      </c>
      <c r="D53" s="95" t="str">
        <f ca="1">IF(ISNA(INDIRECT("T"&amp;MATCH(D50,T$5:T$153,0)+7)),"",INDIRECT("T"&amp;MATCH(D50,T$5:T$153,0)+7))</f>
        <v>Rytíř Radim</v>
      </c>
      <c r="E53" s="86">
        <f ca="1">IF(ISNA(INDIRECT("U"&amp;MATCH(D50,T$5:T$153,0)+7)),"",INDIRECT("U"&amp;MATCH(D50,T$5:T$153,0)+7))</f>
        <v>60.120240480961925</v>
      </c>
      <c r="F53" s="86">
        <f ca="1">IF(ISNA(INDIRECT("V"&amp;MATCH(D50,T$5:T$153,0)+7)),"",INDIRECT("V"&amp;MATCH(D50,T$5:T$153,0)+7))</f>
        <v>70.021881838074393</v>
      </c>
      <c r="G53" s="86">
        <f ca="1">IF(ISNA(INDIRECT("W"&amp;MATCH(D50,T$5:T$153,0)+7)),"",INDIRECT("W"&amp;MATCH(D50,T$5:T$153,0)+7))</f>
        <v>55.104800540906027</v>
      </c>
      <c r="H53" s="87">
        <f ca="1">IF(ISNA(INDIRECT("X"&amp;MATCH(D50,T$5:T$153,0)+7)),"",INDIRECT("X"&amp;MATCH(D50,T$5:T$153,0)+7))</f>
        <v>185.24692285994234</v>
      </c>
      <c r="J53" s="46"/>
      <c r="Q53" s="28"/>
      <c r="S53" s="40">
        <f>A!B34</f>
        <v>59</v>
      </c>
      <c r="T53" s="40" t="str">
        <f>A!C34</f>
        <v>Kozubek Karel</v>
      </c>
      <c r="U53" s="69">
        <f>A!K34</f>
        <v>46.875</v>
      </c>
      <c r="V53" s="69">
        <f>A!L34</f>
        <v>62.705187130663163</v>
      </c>
      <c r="W53" s="69">
        <f>A!M34</f>
        <v>52.176917760884585</v>
      </c>
      <c r="X53" s="69">
        <f>A!N34</f>
        <v>161.75710489154775</v>
      </c>
      <c r="Z53" s="46"/>
    </row>
    <row r="54" spans="1:26" ht="15.75" thickBot="1" x14ac:dyDescent="0.3">
      <c r="C54" s="89"/>
      <c r="D54" s="89"/>
    </row>
    <row r="55" spans="1:26" ht="15.75" thickBot="1" x14ac:dyDescent="0.3">
      <c r="C55" s="89"/>
      <c r="D55" s="97" t="str">
        <f ca="1">IF(ISNA(INDIRECT("M"&amp;MATCH(A57,O$5:O$34,0)+4)),"",INDIRECT("M"&amp;MATCH(A57,O$5:O$34,0)+4))</f>
        <v>MP Přerov III</v>
      </c>
      <c r="S55" s="29"/>
      <c r="T55" s="64" t="str">
        <f>A!D35</f>
        <v>MP Přerov I</v>
      </c>
    </row>
    <row r="56" spans="1:26" ht="15.75" thickBot="1" x14ac:dyDescent="0.3">
      <c r="A56" s="26"/>
      <c r="C56" s="90">
        <f ca="1">IF(ISNA(INDIRECT("S"&amp;MATCH(D55,T$5:T$153,0)+5)),"",INDIRECT("S"&amp;MATCH(D55,T$5:T$153,0)+5))</f>
        <v>56</v>
      </c>
      <c r="D56" s="91" t="str">
        <f ca="1">IF(ISNA(INDIRECT("T"&amp;MATCH(D55,T$5:T$153,0)+5)),"",INDIRECT("T"&amp;MATCH(D55,T$5:T$153,0)+5))</f>
        <v>Mucha Jiří</v>
      </c>
      <c r="E56" s="69">
        <f ca="1">IF(ISNA(INDIRECT("U"&amp;MATCH(D55,T$5:T$153,0)+5)),"",INDIRECT("U"&amp;MATCH(D55,T$5:T$153,0)+5))</f>
        <v>64.063453325198282</v>
      </c>
      <c r="F56" s="69">
        <f ca="1">IF(ISNA(INDIRECT("V"&amp;MATCH(D55,T$5:T$153,0)+5)),"",INDIRECT("V"&amp;MATCH(D55,T$5:T$153,0)+5))</f>
        <v>64.586357039187234</v>
      </c>
      <c r="G56" s="69">
        <f ca="1">IF(ISNA(INDIRECT("W"&amp;MATCH(D55,T$5:T$153,0)+5)),"",INDIRECT("W"&amp;MATCH(D55,T$5:T$153,0)+5))</f>
        <v>59.229651162790695</v>
      </c>
      <c r="H56" s="84">
        <f ca="1">IF(ISNA(INDIRECT("X"&amp;MATCH(D55,T$5:T$153,0)+5)),"",INDIRECT("X"&amp;MATCH(D55,T$5:T$153,0)+5))</f>
        <v>187.87946152717623</v>
      </c>
      <c r="J56" s="45"/>
      <c r="Q56" s="26"/>
      <c r="S56" s="40">
        <f>A!B35</f>
        <v>50</v>
      </c>
      <c r="T56" s="40" t="str">
        <f>A!C35</f>
        <v>Petrovský Ladislav</v>
      </c>
      <c r="U56" s="69">
        <f>A!K35</f>
        <v>91.66302924487124</v>
      </c>
      <c r="V56" s="69">
        <f>A!L35</f>
        <v>106.82326621923937</v>
      </c>
      <c r="W56" s="69">
        <f>A!M35</f>
        <v>83.70480435859335</v>
      </c>
      <c r="X56" s="69">
        <f>A!N35</f>
        <v>282.19109982270396</v>
      </c>
      <c r="Z56" s="45"/>
    </row>
    <row r="57" spans="1:26" ht="16.5" thickBot="1" x14ac:dyDescent="0.3">
      <c r="A57" s="27">
        <v>11</v>
      </c>
      <c r="C57" s="92">
        <f ca="1">IF(ISNA(INDIRECT("S"&amp;MATCH(D55,T$5:T$153,0)+6)),"",INDIRECT("S"&amp;MATCH(D55,T$5:T$153,0)+6))</f>
        <v>57</v>
      </c>
      <c r="D57" s="93" t="str">
        <f ca="1">IF(ISNA(INDIRECT("T"&amp;MATCH(D55,T$5:T$153,0)+6)),"",INDIRECT("T"&amp;MATCH(D55,T$5:T$153,0)+6))</f>
        <v>Cigánek Václav</v>
      </c>
      <c r="E57" s="64">
        <f ca="1">IF(ISNA(INDIRECT("U"&amp;MATCH(D55,T$5:T$153,0)+6)),"",INDIRECT("U"&amp;MATCH(D55,T$5:T$153,0)+6))</f>
        <v>47.201618341200266</v>
      </c>
      <c r="F57" s="64">
        <f ca="1">IF(ISNA(INDIRECT("V"&amp;MATCH(D55,T$5:T$153,0)+6)),"",INDIRECT("V"&amp;MATCH(D55,T$5:T$153,0)+6))</f>
        <v>61.149883682286472</v>
      </c>
      <c r="G57" s="64">
        <f ca="1">IF(ISNA(INDIRECT("W"&amp;MATCH(D55,T$5:T$153,0)+6)),"",INDIRECT("W"&amp;MATCH(D55,T$5:T$153,0)+6))</f>
        <v>57.868442964196504</v>
      </c>
      <c r="H57" s="85">
        <f ca="1">IF(ISNA(INDIRECT("X"&amp;MATCH(D55,T$5:T$153,0)+6)),"",INDIRECT("X"&amp;MATCH(D55,T$5:T$153,0)+6))</f>
        <v>166.21994498768325</v>
      </c>
      <c r="J57" s="88">
        <f ca="1">SUM(H56:H58)</f>
        <v>532.58284009462761</v>
      </c>
      <c r="Q57" s="27">
        <v>11</v>
      </c>
      <c r="S57" s="40">
        <f>A!B36</f>
        <v>51</v>
      </c>
      <c r="T57" s="40" t="str">
        <f>A!C36</f>
        <v>Vyvážil Tomáš</v>
      </c>
      <c r="U57" s="69">
        <f>A!K36</f>
        <v>71.672354948805463</v>
      </c>
      <c r="V57" s="69">
        <f>A!L36</f>
        <v>79.6134376438104</v>
      </c>
      <c r="W57" s="69">
        <f>A!M36</f>
        <v>65.94656054576464</v>
      </c>
      <c r="X57" s="69">
        <f>A!N36</f>
        <v>217.23235313838049</v>
      </c>
      <c r="Z57" s="71">
        <f>SUM(N15)</f>
        <v>688.50402911853598</v>
      </c>
    </row>
    <row r="58" spans="1:26" ht="15.75" thickBot="1" x14ac:dyDescent="0.3">
      <c r="A58" s="28"/>
      <c r="C58" s="94">
        <f ca="1">IF(ISNA(INDIRECT("S"&amp;MATCH(D55,T$5:T$153,0)+7)),"",INDIRECT("S"&amp;MATCH(D55,T$5:T$153,0)+7))</f>
        <v>58</v>
      </c>
      <c r="D58" s="95" t="str">
        <f ca="1">IF(ISNA(INDIRECT("T"&amp;MATCH(D55,T$5:T$153,0)+7)),"",INDIRECT("T"&amp;MATCH(D55,T$5:T$153,0)+7))</f>
        <v>Vojtášek Pavel</v>
      </c>
      <c r="E58" s="86">
        <f ca="1">IF(ISNA(INDIRECT("U"&amp;MATCH(D55,T$5:T$153,0)+7)),"",INDIRECT("U"&amp;MATCH(D55,T$5:T$153,0)+7))</f>
        <v>57.439824945295399</v>
      </c>
      <c r="F58" s="86">
        <f ca="1">IF(ISNA(INDIRECT("V"&amp;MATCH(D55,T$5:T$153,0)+7)),"",INDIRECT("V"&amp;MATCH(D55,T$5:T$153,0)+7))</f>
        <v>59.701492537313428</v>
      </c>
      <c r="G58" s="86">
        <f ca="1">IF(ISNA(INDIRECT("W"&amp;MATCH(D55,T$5:T$153,0)+7)),"",INDIRECT("W"&amp;MATCH(D55,T$5:T$153,0)+7))</f>
        <v>61.342116097159327</v>
      </c>
      <c r="H58" s="87">
        <f ca="1">IF(ISNA(INDIRECT("X"&amp;MATCH(D55,T$5:T$153,0)+7)),"",INDIRECT("X"&amp;MATCH(D55,T$5:T$153,0)+7))</f>
        <v>178.48343357976816</v>
      </c>
      <c r="J58" s="46"/>
      <c r="Q58" s="28"/>
      <c r="S58" s="40">
        <f>A!B37</f>
        <v>52</v>
      </c>
      <c r="T58" s="40" t="str">
        <f>A!C37</f>
        <v>Ambruz Libor</v>
      </c>
      <c r="U58" s="69">
        <f>A!K37</f>
        <v>72.714681440443215</v>
      </c>
      <c r="V58" s="69">
        <f>A!L37</f>
        <v>57.256582976117585</v>
      </c>
      <c r="W58" s="69">
        <f>A!M37</f>
        <v>59.109311740890689</v>
      </c>
      <c r="X58" s="69">
        <f>A!N37</f>
        <v>189.0805761574515</v>
      </c>
      <c r="Z58" s="46"/>
    </row>
    <row r="59" spans="1:26" ht="15.75" thickBot="1" x14ac:dyDescent="0.3">
      <c r="C59" s="89"/>
      <c r="D59" s="89"/>
    </row>
    <row r="60" spans="1:26" ht="15.75" thickBot="1" x14ac:dyDescent="0.3">
      <c r="C60" s="89"/>
      <c r="D60" s="97" t="str">
        <f ca="1">IF(ISNA(INDIRECT("M"&amp;MATCH(A62,O$5:O$34,0)+4)),"",INDIRECT("M"&amp;MATCH(A62,O$5:O$34,0)+4))</f>
        <v>MP Zlín</v>
      </c>
      <c r="S60" s="29"/>
      <c r="T60" s="64" t="str">
        <f>A!D38</f>
        <v>MP Přerov II</v>
      </c>
    </row>
    <row r="61" spans="1:26" ht="15.75" thickBot="1" x14ac:dyDescent="0.3">
      <c r="A61" s="26"/>
      <c r="C61" s="90">
        <f ca="1">IF(ISNA(INDIRECT("S"&amp;MATCH(D60,T$5:T$153,0)+5)),"",INDIRECT("S"&amp;MATCH(D60,T$5:T$153,0)+5))</f>
        <v>48</v>
      </c>
      <c r="D61" s="91" t="str">
        <f ca="1">IF(ISNA(INDIRECT("T"&amp;MATCH(D60,T$5:T$153,0)+5)),"",INDIRECT("T"&amp;MATCH(D60,T$5:T$153,0)+5))</f>
        <v>Matyáštík Dušan</v>
      </c>
      <c r="E61" s="69">
        <f ca="1">IF(ISNA(INDIRECT("U"&amp;MATCH(D60,T$5:T$153,0)+5)),"",INDIRECT("U"&amp;MATCH(D60,T$5:T$153,0)+5))</f>
        <v>81.775700934579447</v>
      </c>
      <c r="F61" s="69">
        <f ca="1">IF(ISNA(INDIRECT("V"&amp;MATCH(D60,T$5:T$153,0)+5)),"",INDIRECT("V"&amp;MATCH(D60,T$5:T$153,0)+5))</f>
        <v>91.472129585516925</v>
      </c>
      <c r="G61" s="69">
        <f ca="1">IF(ISNA(INDIRECT("W"&amp;MATCH(D60,T$5:T$153,0)+5)),"",INDIRECT("W"&amp;MATCH(D60,T$5:T$153,0)+5))</f>
        <v>73.379535262943335</v>
      </c>
      <c r="H61" s="84">
        <f ca="1">IF(ISNA(INDIRECT("X"&amp;MATCH(D60,T$5:T$153,0)+5)),"",INDIRECT("X"&amp;MATCH(D60,T$5:T$153,0)+5))</f>
        <v>246.62736578303972</v>
      </c>
      <c r="J61" s="45"/>
      <c r="Q61" s="26"/>
      <c r="S61" s="40">
        <f>A!B38</f>
        <v>53</v>
      </c>
      <c r="T61" s="40" t="str">
        <f>A!C38</f>
        <v>Růžička Josef</v>
      </c>
      <c r="U61" s="69">
        <f>A!K38</f>
        <v>64.95515001546552</v>
      </c>
      <c r="V61" s="69">
        <f>A!L38</f>
        <v>53.017484489565703</v>
      </c>
      <c r="W61" s="69">
        <f>A!M38</f>
        <v>56.383668178872327</v>
      </c>
      <c r="X61" s="69">
        <f>A!N38</f>
        <v>174.35630268390355</v>
      </c>
      <c r="Z61" s="45"/>
    </row>
    <row r="62" spans="1:26" ht="15.75" thickBot="1" x14ac:dyDescent="0.3">
      <c r="A62" s="27">
        <v>12</v>
      </c>
      <c r="C62" s="92">
        <f ca="1">IF(ISNA(INDIRECT("S"&amp;MATCH(D60,T$5:T$153,0)+6)),"",INDIRECT("S"&amp;MATCH(D60,T$5:T$153,0)+6))</f>
        <v>49</v>
      </c>
      <c r="D62" s="93" t="str">
        <f ca="1">IF(ISNA(INDIRECT("T"&amp;MATCH(D60,T$5:T$153,0)+6)),"",INDIRECT("T"&amp;MATCH(D60,T$5:T$153,0)+6))</f>
        <v>Gavelčíková Lenka</v>
      </c>
      <c r="E62" s="64">
        <f ca="1">IF(ISNA(INDIRECT("U"&amp;MATCH(D60,T$5:T$153,0)+6)),"",INDIRECT("U"&amp;MATCH(D60,T$5:T$153,0)+6))</f>
        <v>43.795620437956202</v>
      </c>
      <c r="F62" s="64">
        <f ca="1">IF(ISNA(INDIRECT("V"&amp;MATCH(D60,T$5:T$153,0)+6)),"",INDIRECT("V"&amp;MATCH(D60,T$5:T$153,0)+6))</f>
        <v>32.469969969969966</v>
      </c>
      <c r="G62" s="64">
        <f ca="1">IF(ISNA(INDIRECT("W"&amp;MATCH(D60,T$5:T$153,0)+6)),"",INDIRECT("W"&amp;MATCH(D60,T$5:T$153,0)+6))</f>
        <v>41.531664212076578</v>
      </c>
      <c r="H62" s="85">
        <f ca="1">IF(ISNA(INDIRECT("X"&amp;MATCH(D60,T$5:T$153,0)+6)),"",INDIRECT("X"&amp;MATCH(D60,T$5:T$153,0)+6))</f>
        <v>117.79725462000275</v>
      </c>
      <c r="J62" s="88">
        <f ca="1">SUM(H61:H63)</f>
        <v>526.18172529459025</v>
      </c>
      <c r="Q62" s="27">
        <v>12</v>
      </c>
      <c r="S62" s="40">
        <f>A!B39</f>
        <v>54</v>
      </c>
      <c r="T62" s="40" t="str">
        <f>A!C39</f>
        <v>Večerka Jiří</v>
      </c>
      <c r="U62" s="69">
        <f>A!K39</f>
        <v>69.930069930069919</v>
      </c>
      <c r="V62" s="69">
        <f>A!L39</f>
        <v>62.477428674611772</v>
      </c>
      <c r="W62" s="69">
        <f>A!M39</f>
        <v>56.589441701481206</v>
      </c>
      <c r="X62" s="69">
        <f>A!N39</f>
        <v>188.99694030616288</v>
      </c>
      <c r="Z62" s="70">
        <f>SUM(N16)</f>
        <v>548.60016585000881</v>
      </c>
    </row>
    <row r="63" spans="1:26" ht="15.75" thickBot="1" x14ac:dyDescent="0.3">
      <c r="A63" s="28"/>
      <c r="C63" s="94">
        <f ca="1">IF(ISNA(INDIRECT("S"&amp;MATCH(D60,T$5:T$153,0)+7)),"",INDIRECT("S"&amp;MATCH(D60,T$5:T$153,0)+7))</f>
        <v>59</v>
      </c>
      <c r="D63" s="95" t="str">
        <f ca="1">IF(ISNA(INDIRECT("T"&amp;MATCH(D60,T$5:T$153,0)+7)),"",INDIRECT("T"&amp;MATCH(D60,T$5:T$153,0)+7))</f>
        <v>Kozubek Karel</v>
      </c>
      <c r="E63" s="86">
        <f ca="1">IF(ISNA(INDIRECT("U"&amp;MATCH(D60,T$5:T$153,0)+7)),"",INDIRECT("U"&amp;MATCH(D60,T$5:T$153,0)+7))</f>
        <v>46.875</v>
      </c>
      <c r="F63" s="86">
        <f ca="1">IF(ISNA(INDIRECT("V"&amp;MATCH(D60,T$5:T$153,0)+7)),"",INDIRECT("V"&amp;MATCH(D60,T$5:T$153,0)+7))</f>
        <v>62.705187130663163</v>
      </c>
      <c r="G63" s="86">
        <f ca="1">IF(ISNA(INDIRECT("W"&amp;MATCH(D60,T$5:T$153,0)+7)),"",INDIRECT("W"&amp;MATCH(D60,T$5:T$153,0)+7))</f>
        <v>52.176917760884585</v>
      </c>
      <c r="H63" s="87">
        <f ca="1">IF(ISNA(INDIRECT("X"&amp;MATCH(D60,T$5:T$153,0)+7)),"",INDIRECT("X"&amp;MATCH(D60,T$5:T$153,0)+7))</f>
        <v>161.75710489154775</v>
      </c>
      <c r="J63" s="46"/>
      <c r="Q63" s="28"/>
      <c r="S63" s="40">
        <f>A!B40</f>
        <v>55</v>
      </c>
      <c r="T63" s="40" t="str">
        <f>A!C40</f>
        <v>Rytíř Radim</v>
      </c>
      <c r="U63" s="69">
        <f>A!K40</f>
        <v>60.120240480961925</v>
      </c>
      <c r="V63" s="69">
        <f>A!L40</f>
        <v>70.021881838074393</v>
      </c>
      <c r="W63" s="69">
        <f>A!M40</f>
        <v>55.104800540906027</v>
      </c>
      <c r="X63" s="69">
        <f>A!N40</f>
        <v>185.24692285994234</v>
      </c>
      <c r="Z63" s="46"/>
    </row>
    <row r="64" spans="1:26" ht="15.75" thickBot="1" x14ac:dyDescent="0.3">
      <c r="C64" s="89"/>
      <c r="D64" s="89"/>
    </row>
    <row r="65" spans="1:26" ht="15.75" thickBot="1" x14ac:dyDescent="0.3">
      <c r="C65" s="89"/>
      <c r="D65" s="97" t="str">
        <f ca="1">IF(ISNA(INDIRECT("M"&amp;MATCH(A67,O$5:O$34,0)+4)),"",INDIRECT("M"&amp;MATCH(A67,O$5:O$34,0)+4))</f>
        <v>MP Hranice</v>
      </c>
      <c r="S65" s="29"/>
      <c r="T65" s="64" t="str">
        <f>A!D41</f>
        <v>MP Přerov III</v>
      </c>
    </row>
    <row r="66" spans="1:26" ht="15.75" thickBot="1" x14ac:dyDescent="0.3">
      <c r="A66" s="26"/>
      <c r="C66" s="90">
        <f ca="1">IF(ISNA(INDIRECT("S"&amp;MATCH(D65,T$5:T$153,0)+5)),"",INDIRECT("S"&amp;MATCH(D65,T$5:T$153,0)+5))</f>
        <v>32</v>
      </c>
      <c r="D66" s="91" t="str">
        <f ca="1">IF(ISNA(INDIRECT("T"&amp;MATCH(D65,T$5:T$153,0)+5)),"",INDIRECT("T"&amp;MATCH(D65,T$5:T$153,0)+5))</f>
        <v>Mann Miroslav</v>
      </c>
      <c r="E66" s="69">
        <f ca="1">IF(ISNA(INDIRECT("U"&amp;MATCH(D65,T$5:T$153,0)+5)),"",INDIRECT("U"&amp;MATCH(D65,T$5:T$153,0)+5))</f>
        <v>35.514967021816332</v>
      </c>
      <c r="F66" s="69">
        <f ca="1">IF(ISNA(INDIRECT("V"&amp;MATCH(D65,T$5:T$153,0)+5)),"",INDIRECT("V"&amp;MATCH(D65,T$5:T$153,0)+5))</f>
        <v>47.072879330943849</v>
      </c>
      <c r="G66" s="69">
        <f ca="1">IF(ISNA(INDIRECT("W"&amp;MATCH(D65,T$5:T$153,0)+5)),"",INDIRECT("W"&amp;MATCH(D65,T$5:T$153,0)+5))</f>
        <v>55.147058823529413</v>
      </c>
      <c r="H66" s="84">
        <f ca="1">IF(ISNA(INDIRECT("X"&amp;MATCH(D65,T$5:T$153,0)+5)),"",INDIRECT("X"&amp;MATCH(D65,T$5:T$153,0)+5))</f>
        <v>137.7349051762896</v>
      </c>
      <c r="J66" s="45"/>
      <c r="Q66" s="26"/>
      <c r="S66" s="40">
        <f>A!B41</f>
        <v>56</v>
      </c>
      <c r="T66" s="40" t="str">
        <f>A!C41</f>
        <v>Mucha Jiří</v>
      </c>
      <c r="U66" s="69">
        <f>A!K41</f>
        <v>64.063453325198282</v>
      </c>
      <c r="V66" s="69">
        <f>A!L41</f>
        <v>64.586357039187234</v>
      </c>
      <c r="W66" s="69">
        <f>A!M41</f>
        <v>59.229651162790695</v>
      </c>
      <c r="X66" s="69">
        <f>A!N41</f>
        <v>187.87946152717623</v>
      </c>
      <c r="Z66" s="45"/>
    </row>
    <row r="67" spans="1:26" ht="16.5" thickBot="1" x14ac:dyDescent="0.3">
      <c r="A67" s="27">
        <v>13</v>
      </c>
      <c r="C67" s="92">
        <f ca="1">IF(ISNA(INDIRECT("S"&amp;MATCH(D65,T$5:T$153,0)+6)),"",INDIRECT("S"&amp;MATCH(D65,T$5:T$153,0)+6))</f>
        <v>33</v>
      </c>
      <c r="D67" s="93" t="str">
        <f ca="1">IF(ISNA(INDIRECT("T"&amp;MATCH(D65,T$5:T$153,0)+6)),"",INDIRECT("T"&amp;MATCH(D65,T$5:T$153,0)+6))</f>
        <v>Vérosta Josef</v>
      </c>
      <c r="E67" s="64">
        <f ca="1">IF(ISNA(INDIRECT("U"&amp;MATCH(D65,T$5:T$153,0)+6)),"",INDIRECT("U"&amp;MATCH(D65,T$5:T$153,0)+6))</f>
        <v>43.209876543209873</v>
      </c>
      <c r="F67" s="64">
        <f ca="1">IF(ISNA(INDIRECT("V"&amp;MATCH(D65,T$5:T$153,0)+6)),"",INDIRECT("V"&amp;MATCH(D65,T$5:T$153,0)+6))</f>
        <v>65.202231520223151</v>
      </c>
      <c r="G67" s="64">
        <f ca="1">IF(ISNA(INDIRECT("W"&amp;MATCH(D65,T$5:T$153,0)+6)),"",INDIRECT("W"&amp;MATCH(D65,T$5:T$153,0)+6))</f>
        <v>51.517683096630471</v>
      </c>
      <c r="H67" s="85">
        <f ca="1">IF(ISNA(INDIRECT("X"&amp;MATCH(D65,T$5:T$153,0)+6)),"",INDIRECT("X"&amp;MATCH(D65,T$5:T$153,0)+6))</f>
        <v>159.9297911600635</v>
      </c>
      <c r="J67" s="88">
        <f ca="1">SUM(H66:H68)</f>
        <v>488.06529038912845</v>
      </c>
      <c r="Q67" s="27">
        <v>13</v>
      </c>
      <c r="S67" s="40">
        <f>A!B42</f>
        <v>57</v>
      </c>
      <c r="T67" s="40" t="str">
        <f>A!C42</f>
        <v>Cigánek Václav</v>
      </c>
      <c r="U67" s="69">
        <f>A!K42</f>
        <v>47.201618341200266</v>
      </c>
      <c r="V67" s="69">
        <f>A!L42</f>
        <v>61.149883682286472</v>
      </c>
      <c r="W67" s="69">
        <f>A!M42</f>
        <v>57.868442964196504</v>
      </c>
      <c r="X67" s="69">
        <f>A!N42</f>
        <v>166.21994498768325</v>
      </c>
      <c r="Z67" s="71">
        <f>SUM(N17)</f>
        <v>532.58284009462761</v>
      </c>
    </row>
    <row r="68" spans="1:26" ht="15.75" thickBot="1" x14ac:dyDescent="0.3">
      <c r="A68" s="28"/>
      <c r="C68" s="94">
        <f ca="1">IF(ISNA(INDIRECT("S"&amp;MATCH(D65,T$5:T$153,0)+7)),"",INDIRECT("S"&amp;MATCH(D65,T$5:T$153,0)+7))</f>
        <v>34</v>
      </c>
      <c r="D68" s="95" t="str">
        <f ca="1">IF(ISNA(INDIRECT("T"&amp;MATCH(D65,T$5:T$153,0)+7)),"",INDIRECT("T"&amp;MATCH(D65,T$5:T$153,0)+7))</f>
        <v>Tichý Milan</v>
      </c>
      <c r="E68" s="86">
        <f ca="1">IF(ISNA(INDIRECT("U"&amp;MATCH(D65,T$5:T$153,0)+7)),"",INDIRECT("U"&amp;MATCH(D65,T$5:T$153,0)+7))</f>
        <v>73.068893528183722</v>
      </c>
      <c r="F68" s="86">
        <f ca="1">IF(ISNA(INDIRECT("V"&amp;MATCH(D65,T$5:T$153,0)+7)),"",INDIRECT("V"&amp;MATCH(D65,T$5:T$153,0)+7))</f>
        <v>72.280178837555894</v>
      </c>
      <c r="G68" s="86">
        <f ca="1">IF(ISNA(INDIRECT("W"&amp;MATCH(D65,T$5:T$153,0)+7)),"",INDIRECT("W"&amp;MATCH(D65,T$5:T$153,0)+7))</f>
        <v>45.051521687035709</v>
      </c>
      <c r="H68" s="87">
        <f ca="1">IF(ISNA(INDIRECT("X"&amp;MATCH(D65,T$5:T$153,0)+7)),"",INDIRECT("X"&amp;MATCH(D65,T$5:T$153,0)+7))</f>
        <v>190.40059405277535</v>
      </c>
      <c r="J68" s="46"/>
      <c r="Q68" s="28"/>
      <c r="S68" s="40">
        <f>A!B43</f>
        <v>58</v>
      </c>
      <c r="T68" s="40" t="str">
        <f>A!C43</f>
        <v>Vojtášek Pavel</v>
      </c>
      <c r="U68" s="69">
        <f>A!K43</f>
        <v>57.439824945295399</v>
      </c>
      <c r="V68" s="69">
        <f>A!L43</f>
        <v>59.701492537313428</v>
      </c>
      <c r="W68" s="69">
        <f>A!M43</f>
        <v>61.342116097159327</v>
      </c>
      <c r="X68" s="69">
        <f>A!N43</f>
        <v>178.48343357976816</v>
      </c>
      <c r="Z68" s="46"/>
    </row>
    <row r="69" spans="1:26" ht="15.75" thickBot="1" x14ac:dyDescent="0.3">
      <c r="C69" s="89"/>
      <c r="D69" s="89"/>
    </row>
    <row r="70" spans="1:26" ht="15.75" thickBot="1" x14ac:dyDescent="0.3">
      <c r="C70" s="89"/>
      <c r="D70" s="97" t="str">
        <f ca="1">IF(ISNA(INDIRECT("M"&amp;MATCH(A72,O$5:O$34,0)+4)),"",INDIRECT("M"&amp;MATCH(A72,O$5:O$34,0)+4))</f>
        <v>MP Mor. Beroun J</v>
      </c>
      <c r="S70" s="29"/>
      <c r="T70" s="64" t="str">
        <f>A!D44</f>
        <v>MP Karviná</v>
      </c>
    </row>
    <row r="71" spans="1:26" ht="15.75" thickBot="1" x14ac:dyDescent="0.3">
      <c r="A71" s="26"/>
      <c r="C71" s="90">
        <f ca="1">IF(ISNA(INDIRECT("S"&amp;MATCH(D70,T$5:T$153,0)+5)),"",INDIRECT("S"&amp;MATCH(D70,T$5:T$153,0)+5))</f>
        <v>35</v>
      </c>
      <c r="D71" s="91" t="str">
        <f ca="1">IF(ISNA(INDIRECT("T"&amp;MATCH(D70,T$5:T$153,0)+5)),"",INDIRECT("T"&amp;MATCH(D70,T$5:T$153,0)+5))</f>
        <v>Hrdlička Rostislav</v>
      </c>
      <c r="E71" s="69">
        <f ca="1">IF(ISNA(INDIRECT("U"&amp;MATCH(D70,T$5:T$153,0)+5)),"",INDIRECT("U"&amp;MATCH(D70,T$5:T$153,0)+5))</f>
        <v>61.637804520105668</v>
      </c>
      <c r="F71" s="69">
        <f ca="1">IF(ISNA(INDIRECT("V"&amp;MATCH(D70,T$5:T$153,0)+5)),"",INDIRECT("V"&amp;MATCH(D70,T$5:T$153,0)+5))</f>
        <v>59.831824062095727</v>
      </c>
      <c r="G71" s="69">
        <f ca="1">IF(ISNA(INDIRECT("W"&amp;MATCH(D70,T$5:T$153,0)+5)),"",INDIRECT("W"&amp;MATCH(D70,T$5:T$153,0)+5))</f>
        <v>33.144154370034052</v>
      </c>
      <c r="H71" s="84">
        <f ca="1">IF(ISNA(INDIRECT("X"&amp;MATCH(D70,T$5:T$153,0)+5)),"",INDIRECT("X"&amp;MATCH(D70,T$5:T$153,0)+5))</f>
        <v>154.61378295223545</v>
      </c>
      <c r="J71" s="45"/>
      <c r="Q71" s="26"/>
      <c r="S71" s="40">
        <f>A!B44</f>
        <v>63</v>
      </c>
      <c r="T71" s="40" t="str">
        <f>A!C44</f>
        <v>Balicki Lukáš</v>
      </c>
      <c r="U71" s="69">
        <f>A!K44</f>
        <v>67.415730337078656</v>
      </c>
      <c r="V71" s="69">
        <f>A!L44</f>
        <v>69.281524926686217</v>
      </c>
      <c r="W71" s="69">
        <f>A!M44</f>
        <v>64.014466546112118</v>
      </c>
      <c r="X71" s="69">
        <f>A!N44</f>
        <v>200.71172180987699</v>
      </c>
      <c r="Z71" s="45"/>
    </row>
    <row r="72" spans="1:26" ht="16.5" thickBot="1" x14ac:dyDescent="0.3">
      <c r="A72" s="27">
        <v>14</v>
      </c>
      <c r="C72" s="92">
        <f ca="1">IF(ISNA(INDIRECT("S"&amp;MATCH(D70,T$5:T$153,0)+6)),"",INDIRECT("S"&amp;MATCH(D70,T$5:T$153,0)+6))</f>
        <v>36</v>
      </c>
      <c r="D72" s="93" t="str">
        <f ca="1">IF(ISNA(INDIRECT("T"&amp;MATCH(D70,T$5:T$153,0)+6)),"",INDIRECT("T"&amp;MATCH(D70,T$5:T$153,0)+6))</f>
        <v>Kovářík František</v>
      </c>
      <c r="E72" s="64">
        <f ca="1">IF(ISNA(INDIRECT("U"&amp;MATCH(D70,T$5:T$153,0)+6)),"",INDIRECT("U"&amp;MATCH(D70,T$5:T$153,0)+6))</f>
        <v>32.867707477403449</v>
      </c>
      <c r="F72" s="64">
        <f ca="1">IF(ISNA(INDIRECT("V"&amp;MATCH(D70,T$5:T$153,0)+6)),"",INDIRECT("V"&amp;MATCH(D70,T$5:T$153,0)+6))</f>
        <v>47.957371225577262</v>
      </c>
      <c r="G72" s="64">
        <f ca="1">IF(ISNA(INDIRECT("W"&amp;MATCH(D70,T$5:T$153,0)+6)),"",INDIRECT("W"&amp;MATCH(D70,T$5:T$153,0)+6))</f>
        <v>48.94911504424779</v>
      </c>
      <c r="H72" s="85">
        <f ca="1">IF(ISNA(INDIRECT("X"&amp;MATCH(D70,T$5:T$153,0)+6)),"",INDIRECT("X"&amp;MATCH(D70,T$5:T$153,0)+6))</f>
        <v>129.77419374722848</v>
      </c>
      <c r="J72" s="88">
        <f ca="1">SUM(H71:H73)</f>
        <v>479.90435996453175</v>
      </c>
      <c r="Q72" s="27">
        <v>14</v>
      </c>
      <c r="S72" s="40">
        <f>A!B45</f>
        <v>64</v>
      </c>
      <c r="T72" s="40" t="str">
        <f>A!C45</f>
        <v>Rumpel Michael</v>
      </c>
      <c r="U72" s="69">
        <f>A!K45</f>
        <v>75.894470545717382</v>
      </c>
      <c r="V72" s="69">
        <f>A!L45</f>
        <v>82.403433476394838</v>
      </c>
      <c r="W72" s="69">
        <f>A!M45</f>
        <v>69.73120373977406</v>
      </c>
      <c r="X72" s="69">
        <f>A!N45</f>
        <v>228.02910776188628</v>
      </c>
      <c r="Z72" s="71">
        <f>SUM(N18)</f>
        <v>592.76106859625054</v>
      </c>
    </row>
    <row r="73" spans="1:26" ht="15.75" thickBot="1" x14ac:dyDescent="0.3">
      <c r="A73" s="28"/>
      <c r="C73" s="94">
        <f ca="1">IF(ISNA(INDIRECT("S"&amp;MATCH(D70,T$5:T$153,0)+7)),"",INDIRECT("S"&amp;MATCH(D70,T$5:T$153,0)+7))</f>
        <v>41</v>
      </c>
      <c r="D73" s="95" t="str">
        <f ca="1">IF(ISNA(INDIRECT("T"&amp;MATCH(D70,T$5:T$153,0)+7)),"",INDIRECT("T"&amp;MATCH(D70,T$5:T$153,0)+7))</f>
        <v>Franc Zdeněk</v>
      </c>
      <c r="E73" s="86">
        <f ca="1">IF(ISNA(INDIRECT("U"&amp;MATCH(D70,T$5:T$153,0)+7)),"",INDIRECT("U"&amp;MATCH(D70,T$5:T$153,0)+7))</f>
        <v>54.193548387096769</v>
      </c>
      <c r="F73" s="86">
        <f ca="1">IF(ISNA(INDIRECT("V"&amp;MATCH(D70,T$5:T$153,0)+7)),"",INDIRECT("V"&amp;MATCH(D70,T$5:T$153,0)+7))</f>
        <v>85.785536159601008</v>
      </c>
      <c r="G73" s="86">
        <f ca="1">IF(ISNA(INDIRECT("W"&amp;MATCH(D70,T$5:T$153,0)+7)),"",INDIRECT("W"&amp;MATCH(D70,T$5:T$153,0)+7))</f>
        <v>55.537298718370032</v>
      </c>
      <c r="H73" s="87">
        <f ca="1">IF(ISNA(INDIRECT("X"&amp;MATCH(D70,T$5:T$153,0)+7)),"",INDIRECT("X"&amp;MATCH(D70,T$5:T$153,0)+7))</f>
        <v>195.51638326506782</v>
      </c>
      <c r="J73" s="46"/>
      <c r="Q73" s="28"/>
      <c r="S73" s="40">
        <f>A!B46</f>
        <v>65</v>
      </c>
      <c r="T73" s="40" t="str">
        <f>A!C46</f>
        <v>Glac Zdeněk</v>
      </c>
      <c r="U73" s="69">
        <f>A!K46</f>
        <v>55.865921787709496</v>
      </c>
      <c r="V73" s="69">
        <f>A!L46</f>
        <v>64.259927797833939</v>
      </c>
      <c r="W73" s="69">
        <f>A!M46</f>
        <v>43.894389438943897</v>
      </c>
      <c r="X73" s="69">
        <f>A!N46</f>
        <v>164.02023902448732</v>
      </c>
      <c r="Z73" s="46"/>
    </row>
    <row r="74" spans="1:26" ht="15.75" thickBot="1" x14ac:dyDescent="0.3">
      <c r="C74" s="89"/>
      <c r="D74" s="89"/>
    </row>
    <row r="75" spans="1:26" ht="15.75" thickBot="1" x14ac:dyDescent="0.3">
      <c r="C75" s="89"/>
      <c r="D75" s="97" t="str">
        <f ca="1">IF(ISNA(INDIRECT("M"&amp;MATCH(A77,O$5:O$34,0)+4)),"",INDIRECT("M"&amp;MATCH(A77,O$5:O$34,0)+4))</f>
        <v xml:space="preserve">MP Olomouc </v>
      </c>
      <c r="S75" s="29"/>
      <c r="T75" s="64" t="str">
        <f>A!D47</f>
        <v>MP Frýdek-Místek</v>
      </c>
    </row>
    <row r="76" spans="1:26" ht="15.75" thickBot="1" x14ac:dyDescent="0.3">
      <c r="A76" s="26"/>
      <c r="C76" s="90">
        <f ca="1">IF(ISNA(INDIRECT("S"&amp;MATCH(D75,T$5:T$153,0)+5)),"",INDIRECT("S"&amp;MATCH(D75,T$5:T$153,0)+5))</f>
        <v>81</v>
      </c>
      <c r="D76" s="91" t="str">
        <f ca="1">IF(ISNA(INDIRECT("T"&amp;MATCH(D75,T$5:T$153,0)+5)),"",INDIRECT("T"&amp;MATCH(D75,T$5:T$153,0)+5))</f>
        <v>Hruška Martin</v>
      </c>
      <c r="E76" s="69">
        <f ca="1">IF(ISNA(INDIRECT("U"&amp;MATCH(D75,T$5:T$153,0)+5)),"",INDIRECT("U"&amp;MATCH(D75,T$5:T$153,0)+5))</f>
        <v>48.973880597014919</v>
      </c>
      <c r="F76" s="69">
        <f ca="1">IF(ISNA(INDIRECT("V"&amp;MATCH(D75,T$5:T$153,0)+5)),"",INDIRECT("V"&amp;MATCH(D75,T$5:T$153,0)+5))</f>
        <v>51.965535810446958</v>
      </c>
      <c r="G76" s="69">
        <f ca="1">IF(ISNA(INDIRECT("W"&amp;MATCH(D75,T$5:T$153,0)+5)),"",INDIRECT("W"&amp;MATCH(D75,T$5:T$153,0)+5))</f>
        <v>55.698647778493246</v>
      </c>
      <c r="H76" s="84">
        <f ca="1">IF(ISNA(INDIRECT("X"&amp;MATCH(D75,T$5:T$153,0)+5)),"",INDIRECT("X"&amp;MATCH(D75,T$5:T$153,0)+5))</f>
        <v>156.63806418595513</v>
      </c>
      <c r="J76" s="45"/>
      <c r="Q76" s="26"/>
      <c r="S76" s="40">
        <f>A!B47</f>
        <v>68</v>
      </c>
      <c r="T76" s="40" t="str">
        <f>A!C47</f>
        <v>Lindovský Petr</v>
      </c>
      <c r="U76" s="69">
        <f>A!K47</f>
        <v>37.359900373599004</v>
      </c>
      <c r="V76" s="69">
        <f>A!L47</f>
        <v>43.784029038112529</v>
      </c>
      <c r="W76" s="69">
        <f>A!M47</f>
        <v>37.69880227763597</v>
      </c>
      <c r="X76" s="69">
        <f>A!N47</f>
        <v>118.84273168934749</v>
      </c>
      <c r="Z76" s="45"/>
    </row>
    <row r="77" spans="1:26" ht="16.5" thickBot="1" x14ac:dyDescent="0.3">
      <c r="A77" s="27">
        <v>15</v>
      </c>
      <c r="C77" s="92">
        <f ca="1">IF(ISNA(INDIRECT("S"&amp;MATCH(D75,T$5:T$153,0)+6)),"",INDIRECT("S"&amp;MATCH(D75,T$5:T$153,0)+6))</f>
        <v>82</v>
      </c>
      <c r="D77" s="93" t="str">
        <f ca="1">IF(ISNA(INDIRECT("T"&amp;MATCH(D75,T$5:T$153,0)+6)),"",INDIRECT("T"&amp;MATCH(D75,T$5:T$153,0)+6))</f>
        <v>Vlček Petr</v>
      </c>
      <c r="E77" s="64">
        <f ca="1">IF(ISNA(INDIRECT("U"&amp;MATCH(D75,T$5:T$153,0)+6)),"",INDIRECT("U"&amp;MATCH(D75,T$5:T$153,0)+6))</f>
        <v>38.638454461821524</v>
      </c>
      <c r="F77" s="64">
        <f ca="1">IF(ISNA(INDIRECT("V"&amp;MATCH(D75,T$5:T$153,0)+6)),"",INDIRECT("V"&amp;MATCH(D75,T$5:T$153,0)+6))</f>
        <v>43.939767958528762</v>
      </c>
      <c r="G77" s="64">
        <f ca="1">IF(ISNA(INDIRECT("W"&amp;MATCH(D75,T$5:T$153,0)+6)),"",INDIRECT("W"&amp;MATCH(D75,T$5:T$153,0)+6))</f>
        <v>46.284224250325948</v>
      </c>
      <c r="H77" s="85">
        <f ca="1">IF(ISNA(INDIRECT("X"&amp;MATCH(D75,T$5:T$153,0)+6)),"",INDIRECT("X"&amp;MATCH(D75,T$5:T$153,0)+6))</f>
        <v>128.86244667067623</v>
      </c>
      <c r="J77" s="88">
        <f ca="1">SUM(H76:H78)</f>
        <v>473.51237376077813</v>
      </c>
      <c r="Q77" s="27">
        <v>15</v>
      </c>
      <c r="S77" s="40">
        <f>A!B48</f>
        <v>69</v>
      </c>
      <c r="T77" s="40" t="str">
        <f>A!C48</f>
        <v>Hulej Marek</v>
      </c>
      <c r="U77" s="69">
        <f>A!K48</f>
        <v>52.631578947368425</v>
      </c>
      <c r="V77" s="69">
        <f>A!L48</f>
        <v>72.84515636918384</v>
      </c>
      <c r="W77" s="69">
        <f>A!M48</f>
        <v>37.909247558874213</v>
      </c>
      <c r="X77" s="69">
        <f>A!N48</f>
        <v>163.38598287542646</v>
      </c>
      <c r="Z77" s="71">
        <f>SUM(N19)</f>
        <v>423.95277161193172</v>
      </c>
    </row>
    <row r="78" spans="1:26" ht="15.75" thickBot="1" x14ac:dyDescent="0.3">
      <c r="A78" s="28"/>
      <c r="C78" s="94">
        <f ca="1">IF(ISNA(INDIRECT("S"&amp;MATCH(D75,T$5:T$153,0)+7)),"",INDIRECT("S"&amp;MATCH(D75,T$5:T$153,0)+7))</f>
        <v>83</v>
      </c>
      <c r="D78" s="95" t="str">
        <f ca="1">IF(ISNA(INDIRECT("T"&amp;MATCH(D75,T$5:T$153,0)+7)),"",INDIRECT("T"&amp;MATCH(D75,T$5:T$153,0)+7))</f>
        <v>Bundil Jan</v>
      </c>
      <c r="E78" s="86">
        <f ca="1">IF(ISNA(INDIRECT("U"&amp;MATCH(D75,T$5:T$153,0)+7)),"",INDIRECT("U"&amp;MATCH(D75,T$5:T$153,0)+7))</f>
        <v>67.437379576107901</v>
      </c>
      <c r="F78" s="86">
        <f ca="1">IF(ISNA(INDIRECT("V"&amp;MATCH(D75,T$5:T$153,0)+7)),"",INDIRECT("V"&amp;MATCH(D75,T$5:T$153,0)+7))</f>
        <v>63.042779028626569</v>
      </c>
      <c r="G78" s="86">
        <f ca="1">IF(ISNA(INDIRECT("W"&amp;MATCH(D75,T$5:T$153,0)+7)),"",INDIRECT("W"&amp;MATCH(D75,T$5:T$153,0)+7))</f>
        <v>57.531704299412311</v>
      </c>
      <c r="H78" s="87">
        <f ca="1">IF(ISNA(INDIRECT("X"&amp;MATCH(D75,T$5:T$153,0)+7)),"",INDIRECT("X"&amp;MATCH(D75,T$5:T$153,0)+7))</f>
        <v>188.01186290414677</v>
      </c>
      <c r="J78" s="46"/>
      <c r="Q78" s="28"/>
      <c r="S78" s="40">
        <f>A!B49</f>
        <v>70</v>
      </c>
      <c r="T78" s="40" t="str">
        <f>A!C49</f>
        <v>Rzidký Tomáš</v>
      </c>
      <c r="U78" s="69">
        <f>A!K49</f>
        <v>42.874642711310742</v>
      </c>
      <c r="V78" s="69">
        <f>A!L49</f>
        <v>55.347362352262905</v>
      </c>
      <c r="W78" s="69">
        <f>A!M49</f>
        <v>43.502051983584131</v>
      </c>
      <c r="X78" s="69">
        <f>A!N49</f>
        <v>141.72405704715777</v>
      </c>
      <c r="Z78" s="46"/>
    </row>
    <row r="79" spans="1:26" ht="15.75" thickBot="1" x14ac:dyDescent="0.3">
      <c r="C79" s="89"/>
      <c r="D79" s="89"/>
    </row>
    <row r="80" spans="1:26" ht="15.75" thickBot="1" x14ac:dyDescent="0.3">
      <c r="C80" s="89"/>
      <c r="D80" s="97" t="str">
        <f ca="1">IF(ISNA(INDIRECT("M"&amp;MATCH(A82,O$5:O$34,0)+4)),"",INDIRECT("M"&amp;MATCH(A82,O$5:O$34,0)+4))</f>
        <v>MP Hodonín</v>
      </c>
      <c r="S80" s="29"/>
      <c r="T80" s="64" t="str">
        <f>A!D50</f>
        <v xml:space="preserve">MP Olomouc </v>
      </c>
    </row>
    <row r="81" spans="1:26" ht="15.75" thickBot="1" x14ac:dyDescent="0.3">
      <c r="A81" s="26"/>
      <c r="C81" s="90">
        <f ca="1">IF(ISNA(INDIRECT("S"&amp;MATCH(D80,T$5:T$153,0)+5)),"",INDIRECT("S"&amp;MATCH(D80,T$5:T$153,0)+5))</f>
        <v>6</v>
      </c>
      <c r="D81" s="91" t="str">
        <f ca="1">IF(ISNA(INDIRECT("T"&amp;MATCH(D80,T$5:T$153,0)+5)),"",INDIRECT("T"&amp;MATCH(D80,T$5:T$153,0)+5))</f>
        <v>Svoboda Stanislav</v>
      </c>
      <c r="E81" s="69">
        <f ca="1">IF(ISNA(INDIRECT("U"&amp;MATCH(D80,T$5:T$153,0)+5)),"",INDIRECT("U"&amp;MATCH(D80,T$5:T$153,0)+5))</f>
        <v>57.189542483660134</v>
      </c>
      <c r="F81" s="69">
        <f ca="1">IF(ISNA(INDIRECT("V"&amp;MATCH(D80,T$5:T$153,0)+5)),"",INDIRECT("V"&amp;MATCH(D80,T$5:T$153,0)+5))</f>
        <v>61.094326955354148</v>
      </c>
      <c r="G81" s="69">
        <f ca="1">IF(ISNA(INDIRECT("W"&amp;MATCH(D80,T$5:T$153,0)+5)),"",INDIRECT("W"&amp;MATCH(D80,T$5:T$153,0)+5))</f>
        <v>43.131868131868131</v>
      </c>
      <c r="H81" s="84">
        <f ca="1">IF(ISNA(INDIRECT("X"&amp;MATCH(D80,T$5:T$153,0)+5)),"",INDIRECT("X"&amp;MATCH(D80,T$5:T$153,0)+5))</f>
        <v>161.41573757088241</v>
      </c>
      <c r="J81" s="45"/>
      <c r="Q81" s="26"/>
      <c r="S81" s="40">
        <f>A!B50</f>
        <v>81</v>
      </c>
      <c r="T81" s="40" t="str">
        <f>A!C50</f>
        <v>Hruška Martin</v>
      </c>
      <c r="U81" s="69">
        <f>A!K50</f>
        <v>48.973880597014919</v>
      </c>
      <c r="V81" s="69">
        <f>A!L50</f>
        <v>51.965535810446958</v>
      </c>
      <c r="W81" s="69">
        <f>A!M50</f>
        <v>55.698647778493246</v>
      </c>
      <c r="X81" s="69">
        <f>A!N50</f>
        <v>156.63806418595513</v>
      </c>
      <c r="Z81" s="45"/>
    </row>
    <row r="82" spans="1:26" ht="16.5" thickBot="1" x14ac:dyDescent="0.3">
      <c r="A82" s="27">
        <v>16</v>
      </c>
      <c r="C82" s="92">
        <f ca="1">IF(ISNA(INDIRECT("S"&amp;MATCH(D80,T$5:T$153,0)+6)),"",INDIRECT("S"&amp;MATCH(D80,T$5:T$153,0)+6))</f>
        <v>7</v>
      </c>
      <c r="D82" s="93" t="str">
        <f ca="1">IF(ISNA(INDIRECT("T"&amp;MATCH(D80,T$5:T$153,0)+6)),"",INDIRECT("T"&amp;MATCH(D80,T$5:T$153,0)+6))</f>
        <v>Fukalík Jaroslav</v>
      </c>
      <c r="E82" s="64">
        <f ca="1">IF(ISNA(INDIRECT("U"&amp;MATCH(D80,T$5:T$153,0)+6)),"",INDIRECT("U"&amp;MATCH(D80,T$5:T$153,0)+6))</f>
        <v>49.419322955275511</v>
      </c>
      <c r="F82" s="64">
        <f ca="1">IF(ISNA(INDIRECT("V"&amp;MATCH(D80,T$5:T$153,0)+6)),"",INDIRECT("V"&amp;MATCH(D80,T$5:T$153,0)+6))</f>
        <v>52.245377164660994</v>
      </c>
      <c r="G82" s="64">
        <f ca="1">IF(ISNA(INDIRECT("W"&amp;MATCH(D80,T$5:T$153,0)+6)),"",INDIRECT("W"&amp;MATCH(D80,T$5:T$153,0)+6))</f>
        <v>47.795355099293168</v>
      </c>
      <c r="H82" s="85">
        <f ca="1">IF(ISNA(INDIRECT("X"&amp;MATCH(D80,T$5:T$153,0)+6)),"",INDIRECT("X"&amp;MATCH(D80,T$5:T$153,0)+6))</f>
        <v>149.46005521922967</v>
      </c>
      <c r="J82" s="88">
        <f ca="1">SUM(H81:H83)</f>
        <v>456.83475698191245</v>
      </c>
      <c r="Q82" s="27">
        <v>16</v>
      </c>
      <c r="S82" s="40">
        <f>A!B51</f>
        <v>82</v>
      </c>
      <c r="T82" s="40" t="str">
        <f>A!C51</f>
        <v>Vlček Petr</v>
      </c>
      <c r="U82" s="69">
        <f>A!K51</f>
        <v>38.638454461821524</v>
      </c>
      <c r="V82" s="69">
        <f>A!L51</f>
        <v>43.939767958528762</v>
      </c>
      <c r="W82" s="69">
        <f>A!M51</f>
        <v>46.284224250325948</v>
      </c>
      <c r="X82" s="69">
        <f>A!N51</f>
        <v>128.86244667067623</v>
      </c>
      <c r="Z82" s="71">
        <f>SUM(N20)</f>
        <v>473.51237376077813</v>
      </c>
    </row>
    <row r="83" spans="1:26" ht="15.75" thickBot="1" x14ac:dyDescent="0.3">
      <c r="A83" s="28"/>
      <c r="C83" s="94">
        <f ca="1">IF(ISNA(INDIRECT("S"&amp;MATCH(D80,T$5:T$153,0)+7)),"",INDIRECT("S"&amp;MATCH(D80,T$5:T$153,0)+7))</f>
        <v>8</v>
      </c>
      <c r="D83" s="95" t="str">
        <f ca="1">IF(ISNA(INDIRECT("T"&amp;MATCH(D80,T$5:T$153,0)+7)),"",INDIRECT("T"&amp;MATCH(D80,T$5:T$153,0)+7))</f>
        <v>Konrád Pavel</v>
      </c>
      <c r="E83" s="86">
        <f ca="1">IF(ISNA(INDIRECT("U"&amp;MATCH(D80,T$5:T$153,0)+7)),"",INDIRECT("U"&amp;MATCH(D80,T$5:T$153,0)+7))</f>
        <v>44.557606619987268</v>
      </c>
      <c r="F83" s="86">
        <f ca="1">IF(ISNA(INDIRECT("V"&amp;MATCH(D80,T$5:T$153,0)+7)),"",INDIRECT("V"&amp;MATCH(D80,T$5:T$153,0)+7))</f>
        <v>49.821154828819623</v>
      </c>
      <c r="G83" s="86">
        <f ca="1">IF(ISNA(INDIRECT("W"&amp;MATCH(D80,T$5:T$153,0)+7)),"",INDIRECT("W"&amp;MATCH(D80,T$5:T$153,0)+7))</f>
        <v>51.58020274299345</v>
      </c>
      <c r="H83" s="87">
        <f ca="1">IF(ISNA(INDIRECT("X"&amp;MATCH(D80,T$5:T$153,0)+7)),"",INDIRECT("X"&amp;MATCH(D80,T$5:T$153,0)+7))</f>
        <v>145.95896419180036</v>
      </c>
      <c r="J83" s="46"/>
      <c r="Q83" s="28"/>
      <c r="S83" s="40">
        <f>A!B52</f>
        <v>83</v>
      </c>
      <c r="T83" s="40" t="str">
        <f>A!C52</f>
        <v>Bundil Jan</v>
      </c>
      <c r="U83" s="69">
        <f>A!K52</f>
        <v>67.437379576107901</v>
      </c>
      <c r="V83" s="69">
        <f>A!L52</f>
        <v>63.042779028626569</v>
      </c>
      <c r="W83" s="69">
        <f>A!M52</f>
        <v>57.531704299412311</v>
      </c>
      <c r="X83" s="69">
        <f>A!N52</f>
        <v>188.01186290414677</v>
      </c>
      <c r="Z83" s="46"/>
    </row>
    <row r="84" spans="1:26" ht="15.75" thickBot="1" x14ac:dyDescent="0.3">
      <c r="C84" s="89"/>
      <c r="D84" s="89"/>
    </row>
    <row r="85" spans="1:26" ht="15.75" thickBot="1" x14ac:dyDescent="0.3">
      <c r="C85" s="89"/>
      <c r="D85" s="97" t="str">
        <f ca="1">IF(ISNA(INDIRECT("M"&amp;MATCH(A87,O$5:O$34,0)+4)),"",INDIRECT("M"&amp;MATCH(A87,O$5:O$34,0)+4))</f>
        <v>MP Pardubice III</v>
      </c>
      <c r="S85" s="29"/>
      <c r="T85" s="64" t="str">
        <f>A!D53</f>
        <v>MP Česká Třebová J</v>
      </c>
    </row>
    <row r="86" spans="1:26" ht="15.75" thickBot="1" x14ac:dyDescent="0.3">
      <c r="A86" s="26"/>
      <c r="C86" s="90">
        <f ca="1">IF(ISNA(INDIRECT("S"&amp;MATCH(D85,T$5:T$153,0)+5)),"",INDIRECT("S"&amp;MATCH(D85,T$5:T$153,0)+5))</f>
        <v>15</v>
      </c>
      <c r="D86" s="91" t="str">
        <f ca="1">IF(ISNA(INDIRECT("T"&amp;MATCH(D85,T$5:T$153,0)+5)),"",INDIRECT("T"&amp;MATCH(D85,T$5:T$153,0)+5))</f>
        <v>Urbancová Hana</v>
      </c>
      <c r="E86" s="69">
        <f ca="1">IF(ISNA(INDIRECT("U"&amp;MATCH(D85,T$5:T$153,0)+5)),"",INDIRECT("U"&amp;MATCH(D85,T$5:T$153,0)+5))</f>
        <v>53.887605850654346</v>
      </c>
      <c r="F86" s="69">
        <f ca="1">IF(ISNA(INDIRECT("V"&amp;MATCH(D85,T$5:T$153,0)+5)),"",INDIRECT("V"&amp;MATCH(D85,T$5:T$153,0)+5))</f>
        <v>61.467283542630533</v>
      </c>
      <c r="G86" s="69">
        <f ca="1">IF(ISNA(INDIRECT("W"&amp;MATCH(D85,T$5:T$153,0)+5)),"",INDIRECT("W"&amp;MATCH(D85,T$5:T$153,0)+5))</f>
        <v>37.155963302752291</v>
      </c>
      <c r="H86" s="84">
        <f ca="1">IF(ISNA(INDIRECT("X"&amp;MATCH(D85,T$5:T$153,0)+5)),"",INDIRECT("X"&amp;MATCH(D85,T$5:T$153,0)+5))</f>
        <v>152.51085269603718</v>
      </c>
      <c r="J86" s="45"/>
      <c r="Q86" s="26"/>
      <c r="S86" s="40">
        <f>A!B53</f>
        <v>22</v>
      </c>
      <c r="T86" s="40" t="str">
        <f>A!C53</f>
        <v>Čechal Zdenek</v>
      </c>
      <c r="U86" s="69">
        <f>A!K53</f>
        <v>70.328198258539857</v>
      </c>
      <c r="V86" s="69">
        <f>A!L53</f>
        <v>62.685582316067311</v>
      </c>
      <c r="W86" s="69">
        <f>A!M53</f>
        <v>53.188080743351485</v>
      </c>
      <c r="X86" s="69">
        <f>A!N53</f>
        <v>186.20186131795865</v>
      </c>
      <c r="Z86" s="45"/>
    </row>
    <row r="87" spans="1:26" ht="16.5" thickBot="1" x14ac:dyDescent="0.3">
      <c r="A87" s="27">
        <v>17</v>
      </c>
      <c r="C87" s="92">
        <f ca="1">IF(ISNA(INDIRECT("S"&amp;MATCH(D85,T$5:T$153,0)+6)),"",INDIRECT("S"&amp;MATCH(D85,T$5:T$153,0)+6))</f>
        <v>16</v>
      </c>
      <c r="D87" s="93" t="str">
        <f ca="1">IF(ISNA(INDIRECT("T"&amp;MATCH(D85,T$5:T$153,0)+6)),"",INDIRECT("T"&amp;MATCH(D85,T$5:T$153,0)+6))</f>
        <v>Coufal Lukáš</v>
      </c>
      <c r="E87" s="64">
        <f ca="1">IF(ISNA(INDIRECT("U"&amp;MATCH(D85,T$5:T$153,0)+6)),"",INDIRECT("U"&amp;MATCH(D85,T$5:T$153,0)+6))</f>
        <v>31.397174254317108</v>
      </c>
      <c r="F87" s="64">
        <f ca="1">IF(ISNA(INDIRECT("V"&amp;MATCH(D85,T$5:T$153,0)+6)),"",INDIRECT("V"&amp;MATCH(D85,T$5:T$153,0)+6))</f>
        <v>61.406404754044239</v>
      </c>
      <c r="G87" s="64">
        <f ca="1">IF(ISNA(INDIRECT("W"&amp;MATCH(D85,T$5:T$153,0)+6)),"",INDIRECT("W"&amp;MATCH(D85,T$5:T$153,0)+6))</f>
        <v>54.578532443905402</v>
      </c>
      <c r="H87" s="85">
        <f ca="1">IF(ISNA(INDIRECT("X"&amp;MATCH(D85,T$5:T$153,0)+6)),"",INDIRECT("X"&amp;MATCH(D85,T$5:T$153,0)+6))</f>
        <v>147.38211145226674</v>
      </c>
      <c r="J87" s="88">
        <f ca="1">SUM(H86:H88)</f>
        <v>441.77686381447836</v>
      </c>
      <c r="Q87" s="27">
        <v>17</v>
      </c>
      <c r="S87" s="40">
        <f>A!B54</f>
        <v>26</v>
      </c>
      <c r="T87" s="40" t="str">
        <f>A!C54</f>
        <v>Šafář Martin</v>
      </c>
      <c r="U87" s="69">
        <f>A!K54</f>
        <v>77.177508269018745</v>
      </c>
      <c r="V87" s="69">
        <f>A!L54</f>
        <v>80.331262939958606</v>
      </c>
      <c r="W87" s="69">
        <f>A!M54</f>
        <v>59.74202308214528</v>
      </c>
      <c r="X87" s="69">
        <f>A!N54</f>
        <v>217.25079429112265</v>
      </c>
      <c r="Z87" s="71">
        <f>SUM(N21)</f>
        <v>598.32500677536791</v>
      </c>
    </row>
    <row r="88" spans="1:26" ht="15.75" thickBot="1" x14ac:dyDescent="0.3">
      <c r="A88" s="28"/>
      <c r="C88" s="94">
        <f ca="1">IF(ISNA(INDIRECT("S"&amp;MATCH(D85,T$5:T$153,0)+7)),"",INDIRECT("S"&amp;MATCH(D85,T$5:T$153,0)+7))</f>
        <v>17</v>
      </c>
      <c r="D88" s="95" t="str">
        <f ca="1">IF(ISNA(INDIRECT("T"&amp;MATCH(D85,T$5:T$153,0)+7)),"",INDIRECT("T"&amp;MATCH(D85,T$5:T$153,0)+7))</f>
        <v>Netušil Michal</v>
      </c>
      <c r="E88" s="86">
        <f ca="1">IF(ISNA(INDIRECT("U"&amp;MATCH(D85,T$5:T$153,0)+7)),"",INDIRECT("U"&amp;MATCH(D85,T$5:T$153,0)+7))</f>
        <v>50.565856007705264</v>
      </c>
      <c r="F88" s="86">
        <f ca="1">IF(ISNA(INDIRECT("V"&amp;MATCH(D85,T$5:T$153,0)+7)),"",INDIRECT("V"&amp;MATCH(D85,T$5:T$153,0)+7))</f>
        <v>49.870129870129873</v>
      </c>
      <c r="G88" s="86">
        <f ca="1">IF(ISNA(INDIRECT("W"&amp;MATCH(D85,T$5:T$153,0)+7)),"",INDIRECT("W"&amp;MATCH(D85,T$5:T$153,0)+7))</f>
        <v>41.447913788339321</v>
      </c>
      <c r="H88" s="87">
        <f ca="1">IF(ISNA(INDIRECT("X"&amp;MATCH(D85,T$5:T$153,0)+7)),"",INDIRECT("X"&amp;MATCH(D85,T$5:T$153,0)+7))</f>
        <v>141.88389966617444</v>
      </c>
      <c r="J88" s="46"/>
      <c r="Q88" s="28"/>
      <c r="S88" s="40">
        <f>A!B55</f>
        <v>27</v>
      </c>
      <c r="T88" s="40" t="str">
        <f>A!C55</f>
        <v>Hanzl Vladimír</v>
      </c>
      <c r="U88" s="69">
        <f>A!K55</f>
        <v>68.24829379265519</v>
      </c>
      <c r="V88" s="69">
        <f>A!L55</f>
        <v>64.735945485519593</v>
      </c>
      <c r="W88" s="69">
        <f>A!M55</f>
        <v>61.888111888111879</v>
      </c>
      <c r="X88" s="69">
        <f>A!N55</f>
        <v>194.87235116628665</v>
      </c>
      <c r="Z88" s="46"/>
    </row>
    <row r="89" spans="1:26" ht="15.75" thickBot="1" x14ac:dyDescent="0.3">
      <c r="C89" s="89"/>
      <c r="D89" s="89"/>
    </row>
    <row r="90" spans="1:26" ht="15.75" thickBot="1" x14ac:dyDescent="0.3">
      <c r="C90" s="89"/>
      <c r="D90" s="97" t="str">
        <f ca="1">IF(ISNA(INDIRECT("M"&amp;MATCH(A92,O$5:O$34,0)+4)),"",INDIRECT("M"&amp;MATCH(A92,O$5:O$34,0)+4))</f>
        <v>MP Frýdek-Místek</v>
      </c>
      <c r="S90" s="29"/>
      <c r="T90" s="64" t="str">
        <f>A!D56</f>
        <v>MP Mor. Beroun J</v>
      </c>
    </row>
    <row r="91" spans="1:26" ht="15.75" thickBot="1" x14ac:dyDescent="0.3">
      <c r="A91" s="26"/>
      <c r="C91" s="90">
        <f ca="1">IF(ISNA(INDIRECT("S"&amp;MATCH(D90,T$5:T$153,0)+5)),"",INDIRECT("S"&amp;MATCH(D90,T$5:T$153,0)+5))</f>
        <v>68</v>
      </c>
      <c r="D91" s="91" t="str">
        <f ca="1">IF(ISNA(INDIRECT("T"&amp;MATCH(D90,T$5:T$153,0)+5)),"",INDIRECT("T"&amp;MATCH(D90,T$5:T$153,0)+5))</f>
        <v>Lindovský Petr</v>
      </c>
      <c r="E91" s="69">
        <f ca="1">IF(ISNA(INDIRECT("U"&amp;MATCH(D90,T$5:T$153,0)+5)),"",INDIRECT("U"&amp;MATCH(D90,T$5:T$153,0)+5))</f>
        <v>37.359900373599004</v>
      </c>
      <c r="F91" s="69">
        <f ca="1">IF(ISNA(INDIRECT("V"&amp;MATCH(D90,T$5:T$153,0)+5)),"",INDIRECT("V"&amp;MATCH(D90,T$5:T$153,0)+5))</f>
        <v>43.784029038112529</v>
      </c>
      <c r="G91" s="69">
        <f ca="1">IF(ISNA(INDIRECT("W"&amp;MATCH(D90,T$5:T$153,0)+5)),"",INDIRECT("W"&amp;MATCH(D90,T$5:T$153,0)+5))</f>
        <v>37.69880227763597</v>
      </c>
      <c r="H91" s="84">
        <f ca="1">IF(ISNA(INDIRECT("X"&amp;MATCH(D90,T$5:T$153,0)+5)),"",INDIRECT("X"&amp;MATCH(D90,T$5:T$153,0)+5))</f>
        <v>118.84273168934749</v>
      </c>
      <c r="J91" s="45"/>
      <c r="Q91" s="26"/>
      <c r="S91" s="40">
        <f>A!B56</f>
        <v>35</v>
      </c>
      <c r="T91" s="40" t="str">
        <f>A!C56</f>
        <v>Hrdlička Rostislav</v>
      </c>
      <c r="U91" s="69">
        <f>A!K56</f>
        <v>61.637804520105668</v>
      </c>
      <c r="V91" s="69">
        <f>A!L56</f>
        <v>59.831824062095727</v>
      </c>
      <c r="W91" s="69">
        <f>A!M56</f>
        <v>33.144154370034052</v>
      </c>
      <c r="X91" s="69">
        <f>A!N56</f>
        <v>154.61378295223545</v>
      </c>
      <c r="Z91" s="45"/>
    </row>
    <row r="92" spans="1:26" ht="16.5" thickBot="1" x14ac:dyDescent="0.3">
      <c r="A92" s="27">
        <v>18</v>
      </c>
      <c r="C92" s="92">
        <f ca="1">IF(ISNA(INDIRECT("S"&amp;MATCH(D90,T$5:T$153,0)+6)),"",INDIRECT("S"&amp;MATCH(D90,T$5:T$153,0)+6))</f>
        <v>69</v>
      </c>
      <c r="D92" s="93" t="str">
        <f ca="1">IF(ISNA(INDIRECT("T"&amp;MATCH(D90,T$5:T$153,0)+6)),"",INDIRECT("T"&amp;MATCH(D90,T$5:T$153,0)+6))</f>
        <v>Hulej Marek</v>
      </c>
      <c r="E92" s="64">
        <f ca="1">IF(ISNA(INDIRECT("U"&amp;MATCH(D90,T$5:T$153,0)+6)),"",INDIRECT("U"&amp;MATCH(D90,T$5:T$153,0)+6))</f>
        <v>52.631578947368425</v>
      </c>
      <c r="F92" s="64">
        <f ca="1">IF(ISNA(INDIRECT("V"&amp;MATCH(D90,T$5:T$153,0)+6)),"",INDIRECT("V"&amp;MATCH(D90,T$5:T$153,0)+6))</f>
        <v>72.84515636918384</v>
      </c>
      <c r="G92" s="64">
        <f ca="1">IF(ISNA(INDIRECT("W"&amp;MATCH(D90,T$5:T$153,0)+6)),"",INDIRECT("W"&amp;MATCH(D90,T$5:T$153,0)+6))</f>
        <v>37.909247558874213</v>
      </c>
      <c r="H92" s="85">
        <f ca="1">IF(ISNA(INDIRECT("X"&amp;MATCH(D90,T$5:T$153,0)+6)),"",INDIRECT("X"&amp;MATCH(D90,T$5:T$153,0)+6))</f>
        <v>163.38598287542646</v>
      </c>
      <c r="J92" s="88">
        <f ca="1">SUM(H91:H93)</f>
        <v>423.95277161193172</v>
      </c>
      <c r="Q92" s="27">
        <v>18</v>
      </c>
      <c r="S92" s="40">
        <f>A!B57</f>
        <v>36</v>
      </c>
      <c r="T92" s="40" t="str">
        <f>A!C57</f>
        <v>Kovářík František</v>
      </c>
      <c r="U92" s="69">
        <f>A!K57</f>
        <v>32.867707477403449</v>
      </c>
      <c r="V92" s="69">
        <f>A!L57</f>
        <v>47.957371225577262</v>
      </c>
      <c r="W92" s="69">
        <f>A!M57</f>
        <v>48.94911504424779</v>
      </c>
      <c r="X92" s="69">
        <f>A!N57</f>
        <v>129.77419374722848</v>
      </c>
      <c r="Z92" s="71">
        <f>SUM(N22)</f>
        <v>479.90435996453175</v>
      </c>
    </row>
    <row r="93" spans="1:26" ht="15.75" thickBot="1" x14ac:dyDescent="0.3">
      <c r="A93" s="28"/>
      <c r="C93" s="94">
        <f ca="1">IF(ISNA(INDIRECT("S"&amp;MATCH(D90,T$5:T$153,0)+7)),"",INDIRECT("S"&amp;MATCH(D90,T$5:T$153,0)+7))</f>
        <v>70</v>
      </c>
      <c r="D93" s="95" t="str">
        <f ca="1">IF(ISNA(INDIRECT("T"&amp;MATCH(D90,T$5:T$153,0)+7)),"",INDIRECT("T"&amp;MATCH(D90,T$5:T$153,0)+7))</f>
        <v>Rzidký Tomáš</v>
      </c>
      <c r="E93" s="86">
        <f ca="1">IF(ISNA(INDIRECT("U"&amp;MATCH(D90,T$5:T$153,0)+7)),"",INDIRECT("U"&amp;MATCH(D90,T$5:T$153,0)+7))</f>
        <v>42.874642711310742</v>
      </c>
      <c r="F93" s="86">
        <f ca="1">IF(ISNA(INDIRECT("V"&amp;MATCH(D90,T$5:T$153,0)+7)),"",INDIRECT("V"&amp;MATCH(D90,T$5:T$153,0)+7))</f>
        <v>55.347362352262905</v>
      </c>
      <c r="G93" s="86">
        <f ca="1">IF(ISNA(INDIRECT("W"&amp;MATCH(D90,T$5:T$153,0)+7)),"",INDIRECT("W"&amp;MATCH(D90,T$5:T$153,0)+7))</f>
        <v>43.502051983584131</v>
      </c>
      <c r="H93" s="87">
        <f ca="1">IF(ISNA(INDIRECT("X"&amp;MATCH(D90,T$5:T$153,0)+7)),"",INDIRECT("X"&amp;MATCH(D90,T$5:T$153,0)+7))</f>
        <v>141.72405704715777</v>
      </c>
      <c r="J93" s="46"/>
      <c r="Q93" s="28"/>
      <c r="S93" s="40">
        <f>A!B58</f>
        <v>41</v>
      </c>
      <c r="T93" s="40" t="str">
        <f>A!C58</f>
        <v>Franc Zdeněk</v>
      </c>
      <c r="U93" s="69">
        <f>A!K58</f>
        <v>54.193548387096769</v>
      </c>
      <c r="V93" s="69">
        <f>A!L58</f>
        <v>85.785536159601008</v>
      </c>
      <c r="W93" s="69">
        <f>A!M58</f>
        <v>55.537298718370032</v>
      </c>
      <c r="X93" s="69">
        <f>A!N58</f>
        <v>195.51638326506782</v>
      </c>
      <c r="Z93" s="46"/>
    </row>
    <row r="94" spans="1:26" ht="15.75" thickBot="1" x14ac:dyDescent="0.3">
      <c r="C94" s="89"/>
      <c r="D94" s="89"/>
    </row>
    <row r="95" spans="1:26" ht="15.75" thickBot="1" x14ac:dyDescent="0.3">
      <c r="C95" s="89"/>
      <c r="D95" s="97" t="str">
        <f ca="1">IF(ISNA(INDIRECT("M"&amp;MATCH(A97,O$5:O$34,0)+4)),"",INDIRECT("M"&amp;MATCH(A97,O$5:O$34,0)+4))</f>
        <v>MP Frýdek-Místek J</v>
      </c>
      <c r="S95" s="29"/>
      <c r="T95" s="64" t="str">
        <f>A!D59</f>
        <v>MP Frýdek-Místek J</v>
      </c>
    </row>
    <row r="96" spans="1:26" ht="15.75" thickBot="1" x14ac:dyDescent="0.3">
      <c r="A96" s="26"/>
      <c r="C96" s="90">
        <f ca="1">IF(ISNA(INDIRECT("S"&amp;MATCH(D95,T$5:T$153,0)+5)),"",INDIRECT("S"&amp;MATCH(D95,T$5:T$153,0)+5))</f>
        <v>71</v>
      </c>
      <c r="D96" s="91" t="str">
        <f ca="1">IF(ISNA(INDIRECT("T"&amp;MATCH(D95,T$5:T$153,0)+5)),"",INDIRECT("T"&amp;MATCH(D95,T$5:T$153,0)+5))</f>
        <v>Ministr Ondřej</v>
      </c>
      <c r="E96" s="69">
        <f ca="1">IF(ISNA(INDIRECT("U"&amp;MATCH(D95,T$5:T$153,0)+5)),"",INDIRECT("U"&amp;MATCH(D95,T$5:T$153,0)+5))</f>
        <v>20.822488287350339</v>
      </c>
      <c r="F96" s="69">
        <f ca="1">IF(ISNA(INDIRECT("V"&amp;MATCH(D95,T$5:T$153,0)+5)),"",INDIRECT("V"&amp;MATCH(D95,T$5:T$153,0)+5))</f>
        <v>58.312205722564286</v>
      </c>
      <c r="G96" s="69">
        <f ca="1">IF(ISNA(INDIRECT("W"&amp;MATCH(D95,T$5:T$153,0)+5)),"",INDIRECT("W"&amp;MATCH(D95,T$5:T$153,0)+5))</f>
        <v>42.597557342865649</v>
      </c>
      <c r="H96" s="84">
        <f ca="1">IF(ISNA(INDIRECT("X"&amp;MATCH(D95,T$5:T$153,0)+5)),"",INDIRECT("X"&amp;MATCH(D95,T$5:T$153,0)+5))</f>
        <v>121.73225135278028</v>
      </c>
      <c r="J96" s="45"/>
      <c r="Q96" s="26"/>
      <c r="S96" s="40">
        <f>A!B59</f>
        <v>71</v>
      </c>
      <c r="T96" s="40" t="str">
        <f>A!C59</f>
        <v>Ministr Ondřej</v>
      </c>
      <c r="U96" s="69">
        <f>A!K59</f>
        <v>20.822488287350339</v>
      </c>
      <c r="V96" s="69">
        <f>A!L59</f>
        <v>58.312205722564286</v>
      </c>
      <c r="W96" s="69">
        <f>A!M59</f>
        <v>42.597557342865649</v>
      </c>
      <c r="X96" s="69">
        <f>A!N59</f>
        <v>121.73225135278028</v>
      </c>
      <c r="Z96" s="45"/>
    </row>
    <row r="97" spans="1:26" ht="16.5" thickBot="1" x14ac:dyDescent="0.3">
      <c r="A97" s="27">
        <v>19</v>
      </c>
      <c r="C97" s="92">
        <f ca="1">IF(ISNA(INDIRECT("S"&amp;MATCH(D95,T$5:T$153,0)+6)),"",INDIRECT("S"&amp;MATCH(D95,T$5:T$153,0)+6))</f>
        <v>72</v>
      </c>
      <c r="D97" s="93" t="str">
        <f ca="1">IF(ISNA(INDIRECT("T"&amp;MATCH(D95,T$5:T$153,0)+6)),"",INDIRECT("T"&amp;MATCH(D95,T$5:T$153,0)+6))</f>
        <v>Belej David</v>
      </c>
      <c r="E97" s="64">
        <f ca="1">IF(ISNA(INDIRECT("U"&amp;MATCH(D95,T$5:T$153,0)+6)),"",INDIRECT("U"&amp;MATCH(D95,T$5:T$153,0)+6))</f>
        <v>26.876559800345554</v>
      </c>
      <c r="F97" s="64">
        <f ca="1">IF(ISNA(INDIRECT("V"&amp;MATCH(D95,T$5:T$153,0)+6)),"",INDIRECT("V"&amp;MATCH(D95,T$5:T$153,0)+6))</f>
        <v>20.961494645705173</v>
      </c>
      <c r="G97" s="64">
        <f ca="1">IF(ISNA(INDIRECT("W"&amp;MATCH(D95,T$5:T$153,0)+6)),"",INDIRECT("W"&amp;MATCH(D95,T$5:T$153,0)+6))</f>
        <v>28.790341304852568</v>
      </c>
      <c r="H97" s="85">
        <f ca="1">IF(ISNA(INDIRECT("X"&amp;MATCH(D95,T$5:T$153,0)+6)),"",INDIRECT("X"&amp;MATCH(D95,T$5:T$153,0)+6))</f>
        <v>76.628395750903294</v>
      </c>
      <c r="J97" s="88">
        <f ca="1">SUM(H96:H98)</f>
        <v>228.36064710368356</v>
      </c>
      <c r="Q97" s="27">
        <v>19</v>
      </c>
      <c r="S97" s="40">
        <f>A!B60</f>
        <v>72</v>
      </c>
      <c r="T97" s="40" t="str">
        <f>A!C60</f>
        <v>Belej David</v>
      </c>
      <c r="U97" s="69">
        <f>A!K60</f>
        <v>26.876559800345554</v>
      </c>
      <c r="V97" s="69">
        <f>A!L60</f>
        <v>20.961494645705173</v>
      </c>
      <c r="W97" s="69">
        <f>A!M60</f>
        <v>28.790341304852568</v>
      </c>
      <c r="X97" s="69">
        <f>A!N60</f>
        <v>76.628395750903294</v>
      </c>
      <c r="Z97" s="71">
        <f>SUM(N23)</f>
        <v>228.36064710368356</v>
      </c>
    </row>
    <row r="98" spans="1:26" ht="15.75" thickBot="1" x14ac:dyDescent="0.3">
      <c r="A98" s="28"/>
      <c r="C98" s="94">
        <f ca="1">IF(ISNA(INDIRECT("S"&amp;MATCH(D95,T$5:T$153,0)+7)),"",INDIRECT("S"&amp;MATCH(D95,T$5:T$153,0)+7))</f>
        <v>0</v>
      </c>
      <c r="D98" s="95">
        <f ca="1">IF(ISNA(INDIRECT("T"&amp;MATCH(D95,T$5:T$153,0)+7)),"",INDIRECT("T"&amp;MATCH(D95,T$5:T$153,0)+7))</f>
        <v>0</v>
      </c>
      <c r="E98" s="86">
        <f ca="1">IF(ISNA(INDIRECT("U"&amp;MATCH(D95,T$5:T$153,0)+7)),"",INDIRECT("U"&amp;MATCH(D95,T$5:T$153,0)+7))</f>
        <v>10</v>
      </c>
      <c r="F98" s="86">
        <f ca="1">IF(ISNA(INDIRECT("V"&amp;MATCH(D95,T$5:T$153,0)+7)),"",INDIRECT("V"&amp;MATCH(D95,T$5:T$153,0)+7))</f>
        <v>10</v>
      </c>
      <c r="G98" s="86">
        <f ca="1">IF(ISNA(INDIRECT("W"&amp;MATCH(D95,T$5:T$153,0)+7)),"",INDIRECT("W"&amp;MATCH(D95,T$5:T$153,0)+7))</f>
        <v>10</v>
      </c>
      <c r="H98" s="87">
        <f ca="1">IF(ISNA(INDIRECT("X"&amp;MATCH(D95,T$5:T$153,0)+7)),"",INDIRECT("X"&amp;MATCH(D95,T$5:T$153,0)+7))</f>
        <v>30</v>
      </c>
      <c r="J98" s="46"/>
      <c r="Q98" s="28"/>
      <c r="S98" s="40">
        <f>A!B61</f>
        <v>0</v>
      </c>
      <c r="T98" s="40">
        <f>A!C61</f>
        <v>0</v>
      </c>
      <c r="U98" s="69">
        <f>A!K61</f>
        <v>10</v>
      </c>
      <c r="V98" s="69">
        <f>A!L61</f>
        <v>10</v>
      </c>
      <c r="W98" s="69">
        <f>A!M61</f>
        <v>10</v>
      </c>
      <c r="X98" s="69">
        <f>A!N61</f>
        <v>30</v>
      </c>
      <c r="Z98" s="46"/>
    </row>
    <row r="99" spans="1:26" ht="15.75" thickBot="1" x14ac:dyDescent="0.3">
      <c r="A99" s="67"/>
      <c r="C99" s="96"/>
      <c r="D99" s="96"/>
      <c r="E99" s="68"/>
      <c r="F99" s="68"/>
      <c r="G99" s="68"/>
      <c r="H99" s="68"/>
      <c r="J99" s="68"/>
      <c r="Q99" s="67"/>
      <c r="S99" s="68"/>
      <c r="T99" s="68"/>
      <c r="U99" s="68"/>
      <c r="V99" s="68"/>
      <c r="W99" s="68"/>
      <c r="X99" s="68"/>
      <c r="Z99" s="68"/>
    </row>
    <row r="100" spans="1:26" ht="15.75" thickBot="1" x14ac:dyDescent="0.3">
      <c r="C100" s="89"/>
      <c r="D100" s="97">
        <f ca="1">IF(ISNA(INDIRECT("M"&amp;MATCH(A102,O$5:O$34,0)+4)),"",INDIRECT("M"&amp;MATCH(A102,O$5:O$34,0)+4))</f>
        <v>0</v>
      </c>
      <c r="S100" s="29"/>
      <c r="T100" s="64">
        <f>A!D62</f>
        <v>0</v>
      </c>
    </row>
    <row r="101" spans="1:26" ht="15.75" thickBot="1" x14ac:dyDescent="0.3">
      <c r="A101" s="26"/>
      <c r="C101" s="90">
        <f ca="1">IF(ISNA(INDIRECT("S"&amp;MATCH(D100,T$5:T$153,0)+5)),"",INDIRECT("S"&amp;MATCH(D100,T$5:T$153,0)+5))</f>
        <v>0</v>
      </c>
      <c r="D101" s="91">
        <f ca="1">IF(ISNA(INDIRECT("T"&amp;MATCH(D100,T$5:T$153,0)+5)),"",INDIRECT("T"&amp;MATCH(D100,T$5:T$153,0)+5))</f>
        <v>0</v>
      </c>
      <c r="E101" s="69">
        <f ca="1">IF(ISNA(INDIRECT("U"&amp;MATCH(D100,T$5:T$153,0)+5)),"",INDIRECT("U"&amp;MATCH(D100,T$5:T$153,0)+5))</f>
        <v>0</v>
      </c>
      <c r="F101" s="69">
        <f ca="1">IF(ISNA(INDIRECT("V"&amp;MATCH(D100,T$5:T$153,0)+5)),"",INDIRECT("V"&amp;MATCH(D100,T$5:T$153,0)+5))</f>
        <v>0</v>
      </c>
      <c r="G101" s="69">
        <f ca="1">IF(ISNA(INDIRECT("W"&amp;MATCH(D100,T$5:T$153,0)+5)),"",INDIRECT("W"&amp;MATCH(D100,T$5:T$153,0)+5))</f>
        <v>0</v>
      </c>
      <c r="H101" s="84">
        <f ca="1">IF(ISNA(INDIRECT("X"&amp;MATCH(D100,T$5:T$153,0)+5)),"",INDIRECT("X"&amp;MATCH(D100,T$5:T$153,0)+5))</f>
        <v>0</v>
      </c>
      <c r="J101" s="45"/>
      <c r="Q101" s="26"/>
      <c r="S101" s="40">
        <f>A!B62</f>
        <v>0</v>
      </c>
      <c r="T101" s="40">
        <f>A!C62</f>
        <v>0</v>
      </c>
      <c r="U101" s="69">
        <f>A!K62</f>
        <v>10</v>
      </c>
      <c r="V101" s="69">
        <f>A!L62</f>
        <v>10</v>
      </c>
      <c r="W101" s="69">
        <f>A!M62</f>
        <v>10</v>
      </c>
      <c r="X101" s="69">
        <f>A!N62</f>
        <v>30</v>
      </c>
      <c r="Z101" s="45"/>
    </row>
    <row r="102" spans="1:26" ht="16.5" thickBot="1" x14ac:dyDescent="0.3">
      <c r="A102" s="27">
        <v>20</v>
      </c>
      <c r="C102" s="92">
        <f ca="1">IF(ISNA(INDIRECT("S"&amp;MATCH(D100,T$5:T$153,0)+6)),"",INDIRECT("S"&amp;MATCH(D100,T$5:T$153,0)+6))</f>
        <v>0</v>
      </c>
      <c r="D102" s="93">
        <f ca="1">IF(ISNA(INDIRECT("T"&amp;MATCH(D100,T$5:T$153,0)+6)),"",INDIRECT("T"&amp;MATCH(D100,T$5:T$153,0)+6))</f>
        <v>0</v>
      </c>
      <c r="E102" s="64">
        <f ca="1">IF(ISNA(INDIRECT("U"&amp;MATCH(D100,T$5:T$153,0)+6)),"",INDIRECT("U"&amp;MATCH(D100,T$5:T$153,0)+6))</f>
        <v>0</v>
      </c>
      <c r="F102" s="64">
        <f ca="1">IF(ISNA(INDIRECT("V"&amp;MATCH(D100,T$5:T$153,0)+6)),"",INDIRECT("V"&amp;MATCH(D100,T$5:T$153,0)+6))</f>
        <v>0</v>
      </c>
      <c r="G102" s="64">
        <f ca="1">IF(ISNA(INDIRECT("W"&amp;MATCH(D100,T$5:T$153,0)+6)),"",INDIRECT("W"&amp;MATCH(D100,T$5:T$153,0)+6))</f>
        <v>0</v>
      </c>
      <c r="H102" s="85">
        <f ca="1">IF(ISNA(INDIRECT("X"&amp;MATCH(D100,T$5:T$153,0)+6)),"",INDIRECT("X"&amp;MATCH(D100,T$5:T$153,0)+6))</f>
        <v>0</v>
      </c>
      <c r="J102" s="88">
        <f ca="1">SUM(H101:H103)</f>
        <v>30</v>
      </c>
      <c r="Q102" s="27">
        <v>20</v>
      </c>
      <c r="S102" s="40">
        <f>A!B63</f>
        <v>0</v>
      </c>
      <c r="T102" s="40">
        <f>A!C63</f>
        <v>0</v>
      </c>
      <c r="U102" s="69">
        <f>A!K63</f>
        <v>10</v>
      </c>
      <c r="V102" s="69">
        <f>A!L63</f>
        <v>10</v>
      </c>
      <c r="W102" s="69">
        <f>A!M63</f>
        <v>10</v>
      </c>
      <c r="X102" s="69">
        <f>A!N63</f>
        <v>30</v>
      </c>
      <c r="Z102" s="71">
        <f>SUM(N24)</f>
        <v>90</v>
      </c>
    </row>
    <row r="103" spans="1:26" ht="15.75" thickBot="1" x14ac:dyDescent="0.3">
      <c r="A103" s="28"/>
      <c r="C103" s="94">
        <f ca="1">IF(ISNA(INDIRECT("S"&amp;MATCH(D100,T$5:T$153,0)+7)),"",INDIRECT("S"&amp;MATCH(D100,T$5:T$153,0)+7))</f>
        <v>0</v>
      </c>
      <c r="D103" s="95">
        <f ca="1">IF(ISNA(INDIRECT("T"&amp;MATCH(D100,T$5:T$153,0)+7)),"",INDIRECT("T"&amp;MATCH(D100,T$5:T$153,0)+7))</f>
        <v>0</v>
      </c>
      <c r="E103" s="86">
        <f ca="1">IF(ISNA(INDIRECT("U"&amp;MATCH(D100,T$5:T$153,0)+7)),"",INDIRECT("U"&amp;MATCH(D100,T$5:T$153,0)+7))</f>
        <v>10</v>
      </c>
      <c r="F103" s="86">
        <f ca="1">IF(ISNA(INDIRECT("V"&amp;MATCH(D100,T$5:T$153,0)+7)),"",INDIRECT("V"&amp;MATCH(D100,T$5:T$153,0)+7))</f>
        <v>10</v>
      </c>
      <c r="G103" s="86">
        <f ca="1">IF(ISNA(INDIRECT("W"&amp;MATCH(D100,T$5:T$153,0)+7)),"",INDIRECT("W"&amp;MATCH(D100,T$5:T$153,0)+7))</f>
        <v>10</v>
      </c>
      <c r="H103" s="87">
        <f ca="1">IF(ISNA(INDIRECT("X"&amp;MATCH(D100,T$5:T$153,0)+7)),"",INDIRECT("X"&amp;MATCH(D100,T$5:T$153,0)+7))</f>
        <v>30</v>
      </c>
      <c r="J103" s="46"/>
      <c r="Q103" s="28"/>
      <c r="S103" s="40">
        <f>A!B64</f>
        <v>0</v>
      </c>
      <c r="T103" s="40">
        <f>A!C64</f>
        <v>0</v>
      </c>
      <c r="U103" s="69">
        <f>A!K64</f>
        <v>10</v>
      </c>
      <c r="V103" s="69">
        <f>A!L64</f>
        <v>10</v>
      </c>
      <c r="W103" s="69">
        <f>A!M64</f>
        <v>10</v>
      </c>
      <c r="X103" s="69">
        <f>A!N64</f>
        <v>30</v>
      </c>
      <c r="Z103" s="46"/>
    </row>
    <row r="104" spans="1:26" ht="15.75" thickBot="1" x14ac:dyDescent="0.3">
      <c r="C104" s="89"/>
      <c r="D104" s="89"/>
    </row>
    <row r="105" spans="1:26" ht="15.75" thickBot="1" x14ac:dyDescent="0.3">
      <c r="C105" s="89"/>
      <c r="D105" s="97" t="str">
        <f ca="1">IF(ISNA(INDIRECT("M"&amp;MATCH(A107,O$5:O$34,0)+4)),"",INDIRECT("M"&amp;MATCH(A107,O$5:O$34,0)+4))</f>
        <v/>
      </c>
      <c r="S105" s="29"/>
      <c r="T105" s="64">
        <f>A!D65</f>
        <v>0</v>
      </c>
    </row>
    <row r="106" spans="1:26" ht="15.75" thickBot="1" x14ac:dyDescent="0.3">
      <c r="A106" s="26"/>
      <c r="C106" s="90" t="str">
        <f ca="1">IF(ISNA(INDIRECT("S"&amp;MATCH(D105,T$5:T$153,0)+5)),"",INDIRECT("S"&amp;MATCH(D105,T$5:T$153,0)+5))</f>
        <v/>
      </c>
      <c r="D106" s="91" t="str">
        <f ca="1">IF(ISNA(INDIRECT("T"&amp;MATCH(D105,T$5:T$153,0)+5)),"",INDIRECT("T"&amp;MATCH(D105,T$5:T$153,0)+5))</f>
        <v/>
      </c>
      <c r="E106" s="69" t="str">
        <f ca="1">IF(ISNA(INDIRECT("U"&amp;MATCH(D105,T$5:T$153,0)+5)),"",INDIRECT("U"&amp;MATCH(D105,T$5:T$153,0)+5))</f>
        <v/>
      </c>
      <c r="F106" s="69" t="str">
        <f ca="1">IF(ISNA(INDIRECT("V"&amp;MATCH(D105,T$5:T$153,0)+5)),"",INDIRECT("V"&amp;MATCH(D105,T$5:T$153,0)+5))</f>
        <v/>
      </c>
      <c r="G106" s="69" t="str">
        <f ca="1">IF(ISNA(INDIRECT("W"&amp;MATCH(D105,T$5:T$153,0)+5)),"",INDIRECT("W"&amp;MATCH(D105,T$5:T$153,0)+5))</f>
        <v/>
      </c>
      <c r="H106" s="84" t="str">
        <f ca="1">IF(ISNA(INDIRECT("X"&amp;MATCH(D105,T$5:T$153,0)+5)),"",INDIRECT("X"&amp;MATCH(D105,T$5:T$153,0)+5))</f>
        <v/>
      </c>
      <c r="J106" s="45"/>
      <c r="Q106" s="26"/>
      <c r="S106" s="40">
        <f>A!B65</f>
        <v>0</v>
      </c>
      <c r="T106" s="40">
        <f>A!C65</f>
        <v>0</v>
      </c>
      <c r="U106" s="69">
        <f>A!K65</f>
        <v>10</v>
      </c>
      <c r="V106" s="69">
        <f>A!L65</f>
        <v>10</v>
      </c>
      <c r="W106" s="69">
        <f>A!M65</f>
        <v>10</v>
      </c>
      <c r="X106" s="69">
        <f>A!N65</f>
        <v>30</v>
      </c>
      <c r="Z106" s="45"/>
    </row>
    <row r="107" spans="1:26" ht="16.5" thickBot="1" x14ac:dyDescent="0.3">
      <c r="A107" s="27">
        <v>21</v>
      </c>
      <c r="C107" s="92" t="str">
        <f ca="1">IF(ISNA(INDIRECT("S"&amp;MATCH(D105,T$5:T$153,0)+6)),"",INDIRECT("S"&amp;MATCH(D105,T$5:T$153,0)+6))</f>
        <v/>
      </c>
      <c r="D107" s="93" t="str">
        <f ca="1">IF(ISNA(INDIRECT("T"&amp;MATCH(D105,T$5:T$153,0)+6)),"",INDIRECT("T"&amp;MATCH(D105,T$5:T$153,0)+6))</f>
        <v/>
      </c>
      <c r="E107" s="64" t="str">
        <f ca="1">IF(ISNA(INDIRECT("U"&amp;MATCH(D105,T$5:T$153,0)+6)),"",INDIRECT("U"&amp;MATCH(D105,T$5:T$153,0)+6))</f>
        <v/>
      </c>
      <c r="F107" s="64" t="str">
        <f ca="1">IF(ISNA(INDIRECT("V"&amp;MATCH(D105,T$5:T$153,0)+6)),"",INDIRECT("V"&amp;MATCH(D105,T$5:T$153,0)+6))</f>
        <v/>
      </c>
      <c r="G107" s="64" t="str">
        <f ca="1">IF(ISNA(INDIRECT("W"&amp;MATCH(D105,T$5:T$153,0)+6)),"",INDIRECT("W"&amp;MATCH(D105,T$5:T$153,0)+6))</f>
        <v/>
      </c>
      <c r="H107" s="85" t="str">
        <f ca="1">IF(ISNA(INDIRECT("X"&amp;MATCH(D105,T$5:T$153,0)+6)),"",INDIRECT("X"&amp;MATCH(D105,T$5:T$153,0)+6))</f>
        <v/>
      </c>
      <c r="J107" s="88">
        <f ca="1">SUM(H106:H108)</f>
        <v>0</v>
      </c>
      <c r="Q107" s="27">
        <v>21</v>
      </c>
      <c r="S107" s="40">
        <f>A!B66</f>
        <v>0</v>
      </c>
      <c r="T107" s="40">
        <f>A!C66</f>
        <v>0</v>
      </c>
      <c r="U107" s="69">
        <f>A!K66</f>
        <v>10</v>
      </c>
      <c r="V107" s="69">
        <f>A!L66</f>
        <v>10</v>
      </c>
      <c r="W107" s="69">
        <f>A!M66</f>
        <v>10</v>
      </c>
      <c r="X107" s="69">
        <f>A!N66</f>
        <v>30</v>
      </c>
      <c r="Z107" s="71">
        <f>SUM(N25)</f>
        <v>90</v>
      </c>
    </row>
    <row r="108" spans="1:26" ht="15.75" thickBot="1" x14ac:dyDescent="0.3">
      <c r="A108" s="28"/>
      <c r="C108" s="94" t="str">
        <f ca="1">IF(ISNA(INDIRECT("S"&amp;MATCH(D105,T$5:T$153,0)+7)),"",INDIRECT("S"&amp;MATCH(D105,T$5:T$153,0)+7))</f>
        <v/>
      </c>
      <c r="D108" s="95" t="str">
        <f ca="1">IF(ISNA(INDIRECT("T"&amp;MATCH(D105,T$5:T$153,0)+7)),"",INDIRECT("T"&amp;MATCH(D105,T$5:T$153,0)+7))</f>
        <v/>
      </c>
      <c r="E108" s="86" t="str">
        <f ca="1">IF(ISNA(INDIRECT("U"&amp;MATCH(D105,T$5:T$153,0)+7)),"",INDIRECT("U"&amp;MATCH(D105,T$5:T$153,0)+7))</f>
        <v/>
      </c>
      <c r="F108" s="86" t="str">
        <f ca="1">IF(ISNA(INDIRECT("V"&amp;MATCH(D105,T$5:T$153,0)+7)),"",INDIRECT("V"&amp;MATCH(D105,T$5:T$153,0)+7))</f>
        <v/>
      </c>
      <c r="G108" s="86" t="str">
        <f ca="1">IF(ISNA(INDIRECT("W"&amp;MATCH(D105,T$5:T$153,0)+7)),"",INDIRECT("W"&amp;MATCH(D105,T$5:T$153,0)+7))</f>
        <v/>
      </c>
      <c r="H108" s="87" t="str">
        <f ca="1">IF(ISNA(INDIRECT("X"&amp;MATCH(D105,T$5:T$153,0)+7)),"",INDIRECT("X"&amp;MATCH(D105,T$5:T$153,0)+7))</f>
        <v/>
      </c>
      <c r="J108" s="46"/>
      <c r="Q108" s="28"/>
      <c r="S108" s="40">
        <f>A!B67</f>
        <v>0</v>
      </c>
      <c r="T108" s="40">
        <f>A!C67</f>
        <v>0</v>
      </c>
      <c r="U108" s="69">
        <f>A!K67</f>
        <v>10</v>
      </c>
      <c r="V108" s="69">
        <f>A!L67</f>
        <v>10</v>
      </c>
      <c r="W108" s="69">
        <f>A!M67</f>
        <v>10</v>
      </c>
      <c r="X108" s="69">
        <f>A!N67</f>
        <v>30</v>
      </c>
      <c r="Z108" s="46"/>
    </row>
    <row r="109" spans="1:26" ht="15.75" thickBot="1" x14ac:dyDescent="0.3">
      <c r="C109" s="89"/>
      <c r="D109" s="89"/>
    </row>
    <row r="110" spans="1:26" ht="15.75" thickBot="1" x14ac:dyDescent="0.3">
      <c r="C110" s="89"/>
      <c r="D110" s="97" t="str">
        <f ca="1">IF(ISNA(INDIRECT("M"&amp;MATCH(A112,O$5:O$34,0)+4)),"",INDIRECT("M"&amp;MATCH(A112,O$5:O$34,0)+4))</f>
        <v/>
      </c>
      <c r="S110" s="29"/>
      <c r="T110" s="64">
        <f>A!D68</f>
        <v>0</v>
      </c>
    </row>
    <row r="111" spans="1:26" ht="15.75" thickBot="1" x14ac:dyDescent="0.3">
      <c r="A111" s="26"/>
      <c r="C111" s="90" t="str">
        <f ca="1">IF(ISNA(INDIRECT("S"&amp;MATCH(D110,T$5:T$153,0)+5)),"",INDIRECT("S"&amp;MATCH(D110,T$5:T$153,0)+5))</f>
        <v/>
      </c>
      <c r="D111" s="91" t="str">
        <f ca="1">IF(ISNA(INDIRECT("T"&amp;MATCH(D110,T$5:T$153,0)+5)),"",INDIRECT("T"&amp;MATCH(D110,T$5:T$153,0)+5))</f>
        <v/>
      </c>
      <c r="E111" s="69" t="str">
        <f ca="1">IF(ISNA(INDIRECT("U"&amp;MATCH(D110,T$5:T$153,0)+5)),"",INDIRECT("U"&amp;MATCH(D110,T$5:T$153,0)+5))</f>
        <v/>
      </c>
      <c r="F111" s="69" t="str">
        <f ca="1">IF(ISNA(INDIRECT("V"&amp;MATCH(D110,T$5:T$153,0)+5)),"",INDIRECT("V"&amp;MATCH(D110,T$5:T$153,0)+5))</f>
        <v/>
      </c>
      <c r="G111" s="69" t="str">
        <f ca="1">IF(ISNA(INDIRECT("W"&amp;MATCH(D110,T$5:T$153,0)+5)),"",INDIRECT("W"&amp;MATCH(D110,T$5:T$153,0)+5))</f>
        <v/>
      </c>
      <c r="H111" s="84" t="str">
        <f ca="1">IF(ISNA(INDIRECT("X"&amp;MATCH(D110,T$5:T$153,0)+5)),"",INDIRECT("X"&amp;MATCH(D110,T$5:T$153,0)+5))</f>
        <v/>
      </c>
      <c r="J111" s="45"/>
      <c r="Q111" s="26"/>
      <c r="S111" s="40">
        <f>A!B68</f>
        <v>0</v>
      </c>
      <c r="T111" s="40">
        <f>A!C68</f>
        <v>0</v>
      </c>
      <c r="U111" s="69">
        <f>A!K68</f>
        <v>10</v>
      </c>
      <c r="V111" s="69">
        <f>A!L68</f>
        <v>10</v>
      </c>
      <c r="W111" s="69">
        <f>A!M68</f>
        <v>10</v>
      </c>
      <c r="X111" s="69">
        <f>A!N68</f>
        <v>30</v>
      </c>
      <c r="Z111" s="45"/>
    </row>
    <row r="112" spans="1:26" ht="16.5" thickBot="1" x14ac:dyDescent="0.3">
      <c r="A112" s="27">
        <v>22</v>
      </c>
      <c r="C112" s="92" t="str">
        <f ca="1">IF(ISNA(INDIRECT("S"&amp;MATCH(D110,T$5:T$153,0)+6)),"",INDIRECT("S"&amp;MATCH(D110,T$5:T$153,0)+6))</f>
        <v/>
      </c>
      <c r="D112" s="93" t="str">
        <f ca="1">IF(ISNA(INDIRECT("T"&amp;MATCH(D110,T$5:T$153,0)+6)),"",INDIRECT("T"&amp;MATCH(D110,T$5:T$153,0)+6))</f>
        <v/>
      </c>
      <c r="E112" s="64" t="str">
        <f ca="1">IF(ISNA(INDIRECT("U"&amp;MATCH(D110,T$5:T$153,0)+6)),"",INDIRECT("U"&amp;MATCH(D110,T$5:T$153,0)+6))</f>
        <v/>
      </c>
      <c r="F112" s="64" t="str">
        <f ca="1">IF(ISNA(INDIRECT("V"&amp;MATCH(D110,T$5:T$153,0)+6)),"",INDIRECT("V"&amp;MATCH(D110,T$5:T$153,0)+6))</f>
        <v/>
      </c>
      <c r="G112" s="64" t="str">
        <f ca="1">IF(ISNA(INDIRECT("W"&amp;MATCH(D110,T$5:T$153,0)+6)),"",INDIRECT("W"&amp;MATCH(D110,T$5:T$153,0)+6))</f>
        <v/>
      </c>
      <c r="H112" s="85" t="str">
        <f ca="1">IF(ISNA(INDIRECT("X"&amp;MATCH(D110,T$5:T$153,0)+6)),"",INDIRECT("X"&amp;MATCH(D110,T$5:T$153,0)+6))</f>
        <v/>
      </c>
      <c r="J112" s="88">
        <f ca="1">SUM(H111:H113)</f>
        <v>0</v>
      </c>
      <c r="Q112" s="27">
        <v>22</v>
      </c>
      <c r="S112" s="40">
        <f>A!B69</f>
        <v>0</v>
      </c>
      <c r="T112" s="40">
        <f>A!C69</f>
        <v>0</v>
      </c>
      <c r="U112" s="69">
        <f>A!K69</f>
        <v>10</v>
      </c>
      <c r="V112" s="69">
        <f>A!L69</f>
        <v>10</v>
      </c>
      <c r="W112" s="69">
        <f>A!M69</f>
        <v>10</v>
      </c>
      <c r="X112" s="69">
        <f>A!N69</f>
        <v>30</v>
      </c>
      <c r="Z112" s="71">
        <f>SUM(N26)</f>
        <v>90</v>
      </c>
    </row>
    <row r="113" spans="1:26" ht="15.75" thickBot="1" x14ac:dyDescent="0.3">
      <c r="A113" s="28"/>
      <c r="C113" s="94" t="str">
        <f ca="1">IF(ISNA(INDIRECT("S"&amp;MATCH(D110,T$5:T$153,0)+7)),"",INDIRECT("S"&amp;MATCH(D110,T$5:T$153,0)+7))</f>
        <v/>
      </c>
      <c r="D113" s="95" t="str">
        <f ca="1">IF(ISNA(INDIRECT("T"&amp;MATCH(D110,T$5:T$153,0)+7)),"",INDIRECT("T"&amp;MATCH(D110,T$5:T$153,0)+7))</f>
        <v/>
      </c>
      <c r="E113" s="86" t="str">
        <f ca="1">IF(ISNA(INDIRECT("U"&amp;MATCH(D110,T$5:T$153,0)+7)),"",INDIRECT("U"&amp;MATCH(D110,T$5:T$153,0)+7))</f>
        <v/>
      </c>
      <c r="F113" s="86" t="str">
        <f ca="1">IF(ISNA(INDIRECT("V"&amp;MATCH(D110,T$5:T$153,0)+7)),"",INDIRECT("V"&amp;MATCH(D110,T$5:T$153,0)+7))</f>
        <v/>
      </c>
      <c r="G113" s="86" t="str">
        <f ca="1">IF(ISNA(INDIRECT("W"&amp;MATCH(D110,T$5:T$153,0)+7)),"",INDIRECT("W"&amp;MATCH(D110,T$5:T$153,0)+7))</f>
        <v/>
      </c>
      <c r="H113" s="87" t="str">
        <f ca="1">IF(ISNA(INDIRECT("X"&amp;MATCH(D110,T$5:T$153,0)+7)),"",INDIRECT("X"&amp;MATCH(D110,T$5:T$153,0)+7))</f>
        <v/>
      </c>
      <c r="J113" s="46"/>
      <c r="Q113" s="28"/>
      <c r="S113" s="40">
        <f>A!B70</f>
        <v>0</v>
      </c>
      <c r="T113" s="40">
        <f>A!C70</f>
        <v>0</v>
      </c>
      <c r="U113" s="69">
        <f>A!K70</f>
        <v>10</v>
      </c>
      <c r="V113" s="69">
        <f>A!L70</f>
        <v>10</v>
      </c>
      <c r="W113" s="69">
        <f>A!M70</f>
        <v>10</v>
      </c>
      <c r="X113" s="69">
        <f>A!N70</f>
        <v>30</v>
      </c>
      <c r="Z113" s="46"/>
    </row>
    <row r="114" spans="1:26" ht="15.75" thickBot="1" x14ac:dyDescent="0.3">
      <c r="C114" s="89"/>
      <c r="D114" s="89"/>
    </row>
    <row r="115" spans="1:26" ht="15.75" thickBot="1" x14ac:dyDescent="0.3">
      <c r="C115" s="89"/>
      <c r="D115" s="97" t="str">
        <f ca="1">IF(ISNA(INDIRECT("M"&amp;MATCH(A117,O$5:O$34,0)+4)),"",INDIRECT("M"&amp;MATCH(A117,O$5:O$34,0)+4))</f>
        <v/>
      </c>
      <c r="S115" s="29"/>
      <c r="T115" s="64">
        <f>A!D71</f>
        <v>0</v>
      </c>
    </row>
    <row r="116" spans="1:26" ht="15.75" thickBot="1" x14ac:dyDescent="0.3">
      <c r="A116" s="26"/>
      <c r="C116" s="90" t="str">
        <f ca="1">IF(ISNA(INDIRECT("S"&amp;MATCH(D115,T$5:T$153,0)+5)),"",INDIRECT("S"&amp;MATCH(D115,T$5:T$153,0)+5))</f>
        <v/>
      </c>
      <c r="D116" s="91" t="str">
        <f ca="1">IF(ISNA(INDIRECT("T"&amp;MATCH(D115,T$5:T$153,0)+5)),"",INDIRECT("T"&amp;MATCH(D115,T$5:T$153,0)+5))</f>
        <v/>
      </c>
      <c r="E116" s="69" t="str">
        <f ca="1">IF(ISNA(INDIRECT("U"&amp;MATCH(D115,T$5:T$153,0)+5)),"",INDIRECT("U"&amp;MATCH(D115,T$5:T$153,0)+5))</f>
        <v/>
      </c>
      <c r="F116" s="69" t="str">
        <f ca="1">IF(ISNA(INDIRECT("V"&amp;MATCH(D115,T$5:T$153,0)+5)),"",INDIRECT("V"&amp;MATCH(D115,T$5:T$153,0)+5))</f>
        <v/>
      </c>
      <c r="G116" s="69" t="str">
        <f ca="1">IF(ISNA(INDIRECT("W"&amp;MATCH(D115,T$5:T$153,0)+5)),"",INDIRECT("W"&amp;MATCH(D115,T$5:T$153,0)+5))</f>
        <v/>
      </c>
      <c r="H116" s="84" t="str">
        <f ca="1">IF(ISNA(INDIRECT("X"&amp;MATCH(D115,T$5:T$153,0)+5)),"",INDIRECT("X"&amp;MATCH(D115,T$5:T$153,0)+5))</f>
        <v/>
      </c>
      <c r="J116" s="45"/>
      <c r="Q116" s="26"/>
      <c r="S116" s="40">
        <f>A!B71</f>
        <v>0</v>
      </c>
      <c r="T116" s="40">
        <f>A!C71</f>
        <v>0</v>
      </c>
      <c r="U116" s="69">
        <f>A!K71</f>
        <v>10</v>
      </c>
      <c r="V116" s="69">
        <f>A!L71</f>
        <v>10</v>
      </c>
      <c r="W116" s="69">
        <f>A!M71</f>
        <v>10</v>
      </c>
      <c r="X116" s="69">
        <f>A!N71</f>
        <v>30</v>
      </c>
      <c r="Z116" s="45"/>
    </row>
    <row r="117" spans="1:26" ht="16.5" thickBot="1" x14ac:dyDescent="0.3">
      <c r="A117" s="27">
        <v>23</v>
      </c>
      <c r="C117" s="92" t="str">
        <f ca="1">IF(ISNA(INDIRECT("S"&amp;MATCH(D115,T$5:T$153,0)+6)),"",INDIRECT("S"&amp;MATCH(D115,T$5:T$153,0)+6))</f>
        <v/>
      </c>
      <c r="D117" s="93" t="str">
        <f ca="1">IF(ISNA(INDIRECT("T"&amp;MATCH(D115,T$5:T$153,0)+6)),"",INDIRECT("T"&amp;MATCH(D115,T$5:T$153,0)+6))</f>
        <v/>
      </c>
      <c r="E117" s="64" t="str">
        <f ca="1">IF(ISNA(INDIRECT("U"&amp;MATCH(D115,T$5:T$153,0)+6)),"",INDIRECT("U"&amp;MATCH(D115,T$5:T$153,0)+6))</f>
        <v/>
      </c>
      <c r="F117" s="64" t="str">
        <f ca="1">IF(ISNA(INDIRECT("V"&amp;MATCH(D115,T$5:T$153,0)+6)),"",INDIRECT("V"&amp;MATCH(D115,T$5:T$153,0)+6))</f>
        <v/>
      </c>
      <c r="G117" s="64" t="str">
        <f ca="1">IF(ISNA(INDIRECT("W"&amp;MATCH(D115,T$5:T$153,0)+6)),"",INDIRECT("W"&amp;MATCH(D115,T$5:T$153,0)+6))</f>
        <v/>
      </c>
      <c r="H117" s="85" t="str">
        <f ca="1">IF(ISNA(INDIRECT("X"&amp;MATCH(D115,T$5:T$153,0)+6)),"",INDIRECT("X"&amp;MATCH(D115,T$5:T$153,0)+6))</f>
        <v/>
      </c>
      <c r="J117" s="88">
        <f ca="1">SUM(H116:H118)</f>
        <v>0</v>
      </c>
      <c r="Q117" s="27">
        <v>23</v>
      </c>
      <c r="S117" s="40">
        <f>A!B72</f>
        <v>0</v>
      </c>
      <c r="T117" s="40">
        <f>A!C72</f>
        <v>0</v>
      </c>
      <c r="U117" s="69">
        <f>A!K72</f>
        <v>10</v>
      </c>
      <c r="V117" s="69">
        <f>A!L72</f>
        <v>10</v>
      </c>
      <c r="W117" s="69">
        <f>A!M72</f>
        <v>10</v>
      </c>
      <c r="X117" s="69">
        <f>A!N72</f>
        <v>30</v>
      </c>
      <c r="Z117" s="71">
        <f>SUM(N27)</f>
        <v>90</v>
      </c>
    </row>
    <row r="118" spans="1:26" ht="15.75" thickBot="1" x14ac:dyDescent="0.3">
      <c r="A118" s="28"/>
      <c r="C118" s="94" t="str">
        <f ca="1">IF(ISNA(INDIRECT("S"&amp;MATCH(D115,T$5:T$153,0)+7)),"",INDIRECT("S"&amp;MATCH(D115,T$5:T$153,0)+7))</f>
        <v/>
      </c>
      <c r="D118" s="95" t="str">
        <f ca="1">IF(ISNA(INDIRECT("T"&amp;MATCH(D115,T$5:T$153,0)+7)),"",INDIRECT("T"&amp;MATCH(D115,T$5:T$153,0)+7))</f>
        <v/>
      </c>
      <c r="E118" s="86" t="str">
        <f ca="1">IF(ISNA(INDIRECT("U"&amp;MATCH(D115,T$5:T$153,0)+7)),"",INDIRECT("U"&amp;MATCH(D115,T$5:T$153,0)+7))</f>
        <v/>
      </c>
      <c r="F118" s="86" t="str">
        <f ca="1">IF(ISNA(INDIRECT("V"&amp;MATCH(D115,T$5:T$153,0)+7)),"",INDIRECT("V"&amp;MATCH(D115,T$5:T$153,0)+7))</f>
        <v/>
      </c>
      <c r="G118" s="86" t="str">
        <f ca="1">IF(ISNA(INDIRECT("W"&amp;MATCH(D115,T$5:T$153,0)+7)),"",INDIRECT("W"&amp;MATCH(D115,T$5:T$153,0)+7))</f>
        <v/>
      </c>
      <c r="H118" s="87" t="str">
        <f ca="1">IF(ISNA(INDIRECT("X"&amp;MATCH(D115,T$5:T$153,0)+7)),"",INDIRECT("X"&amp;MATCH(D115,T$5:T$153,0)+7))</f>
        <v/>
      </c>
      <c r="J118" s="46"/>
      <c r="Q118" s="28"/>
      <c r="S118" s="40">
        <f>A!B73</f>
        <v>0</v>
      </c>
      <c r="T118" s="40">
        <f>A!C73</f>
        <v>0</v>
      </c>
      <c r="U118" s="69">
        <f>A!K73</f>
        <v>10</v>
      </c>
      <c r="V118" s="69">
        <f>A!L73</f>
        <v>10</v>
      </c>
      <c r="W118" s="69">
        <f>A!M73</f>
        <v>10</v>
      </c>
      <c r="X118" s="69">
        <f>A!N73</f>
        <v>30</v>
      </c>
      <c r="Z118" s="46"/>
    </row>
    <row r="119" spans="1:26" ht="15.75" thickBot="1" x14ac:dyDescent="0.3">
      <c r="C119" s="89"/>
      <c r="D119" s="89"/>
    </row>
    <row r="120" spans="1:26" ht="15.75" thickBot="1" x14ac:dyDescent="0.3">
      <c r="C120" s="89"/>
      <c r="D120" s="97" t="str">
        <f ca="1">IF(ISNA(INDIRECT("M"&amp;MATCH(A122,O$5:O$34,0)+4)),"",INDIRECT("M"&amp;MATCH(A122,O$5:O$34,0)+4))</f>
        <v/>
      </c>
      <c r="S120" s="29"/>
      <c r="T120" s="64">
        <f>A!D74</f>
        <v>0</v>
      </c>
    </row>
    <row r="121" spans="1:26" ht="15.75" thickBot="1" x14ac:dyDescent="0.3">
      <c r="A121" s="26"/>
      <c r="C121" s="90" t="str">
        <f ca="1">IF(ISNA(INDIRECT("S"&amp;MATCH(D120,T$5:T$153,0)+5)),"",INDIRECT("S"&amp;MATCH(D120,T$5:T$153,0)+5))</f>
        <v/>
      </c>
      <c r="D121" s="91" t="str">
        <f ca="1">IF(ISNA(INDIRECT("T"&amp;MATCH(D120,T$5:T$153,0)+5)),"",INDIRECT("T"&amp;MATCH(D120,T$5:T$153,0)+5))</f>
        <v/>
      </c>
      <c r="E121" s="69" t="str">
        <f ca="1">IF(ISNA(INDIRECT("U"&amp;MATCH(D120,T$5:T$153,0)+5)),"",INDIRECT("U"&amp;MATCH(D120,T$5:T$153,0)+5))</f>
        <v/>
      </c>
      <c r="F121" s="69" t="str">
        <f ca="1">IF(ISNA(INDIRECT("V"&amp;MATCH(D120,T$5:T$153,0)+5)),"",INDIRECT("V"&amp;MATCH(D120,T$5:T$153,0)+5))</f>
        <v/>
      </c>
      <c r="G121" s="69" t="str">
        <f ca="1">IF(ISNA(INDIRECT("W"&amp;MATCH(D120,T$5:T$153,0)+5)),"",INDIRECT("W"&amp;MATCH(D120,T$5:T$153,0)+5))</f>
        <v/>
      </c>
      <c r="H121" s="84" t="str">
        <f ca="1">IF(ISNA(INDIRECT("X"&amp;MATCH(D120,T$5:T$153,0)+5)),"",INDIRECT("X"&amp;MATCH(D120,T$5:T$153,0)+5))</f>
        <v/>
      </c>
      <c r="J121" s="45"/>
      <c r="Q121" s="26"/>
      <c r="S121" s="40">
        <f>A!B74</f>
        <v>0</v>
      </c>
      <c r="T121" s="40">
        <f>A!C74</f>
        <v>0</v>
      </c>
      <c r="U121" s="69">
        <f>A!K74</f>
        <v>10</v>
      </c>
      <c r="V121" s="69">
        <f>A!L74</f>
        <v>10</v>
      </c>
      <c r="W121" s="69">
        <f>A!M74</f>
        <v>10</v>
      </c>
      <c r="X121" s="69">
        <f>A!N74</f>
        <v>30</v>
      </c>
      <c r="Z121" s="45"/>
    </row>
    <row r="122" spans="1:26" ht="16.5" thickBot="1" x14ac:dyDescent="0.3">
      <c r="A122" s="27">
        <v>24</v>
      </c>
      <c r="C122" s="92" t="str">
        <f ca="1">IF(ISNA(INDIRECT("S"&amp;MATCH(D120,T$5:T$153,0)+6)),"",INDIRECT("S"&amp;MATCH(D120,T$5:T$153,0)+6))</f>
        <v/>
      </c>
      <c r="D122" s="93" t="str">
        <f ca="1">IF(ISNA(INDIRECT("T"&amp;MATCH(D120,T$5:T$153,0)+6)),"",INDIRECT("T"&amp;MATCH(D120,T$5:T$153,0)+6))</f>
        <v/>
      </c>
      <c r="E122" s="64" t="str">
        <f ca="1">IF(ISNA(INDIRECT("U"&amp;MATCH(D120,T$5:T$153,0)+6)),"",INDIRECT("U"&amp;MATCH(D120,T$5:T$153,0)+6))</f>
        <v/>
      </c>
      <c r="F122" s="64" t="str">
        <f ca="1">IF(ISNA(INDIRECT("V"&amp;MATCH(D120,T$5:T$153,0)+6)),"",INDIRECT("V"&amp;MATCH(D120,T$5:T$153,0)+6))</f>
        <v/>
      </c>
      <c r="G122" s="64" t="str">
        <f ca="1">IF(ISNA(INDIRECT("W"&amp;MATCH(D120,T$5:T$153,0)+6)),"",INDIRECT("W"&amp;MATCH(D120,T$5:T$153,0)+6))</f>
        <v/>
      </c>
      <c r="H122" s="85" t="str">
        <f ca="1">IF(ISNA(INDIRECT("X"&amp;MATCH(D120,T$5:T$153,0)+6)),"",INDIRECT("X"&amp;MATCH(D120,T$5:T$153,0)+6))</f>
        <v/>
      </c>
      <c r="J122" s="88">
        <f ca="1">SUM(H121:H123)</f>
        <v>0</v>
      </c>
      <c r="Q122" s="27">
        <v>24</v>
      </c>
      <c r="S122" s="40">
        <f>A!B75</f>
        <v>0</v>
      </c>
      <c r="T122" s="40">
        <f>A!C75</f>
        <v>0</v>
      </c>
      <c r="U122" s="69">
        <f>A!K75</f>
        <v>10</v>
      </c>
      <c r="V122" s="69">
        <f>A!L75</f>
        <v>10</v>
      </c>
      <c r="W122" s="69">
        <f>A!M75</f>
        <v>10</v>
      </c>
      <c r="X122" s="69">
        <f>A!N75</f>
        <v>30</v>
      </c>
      <c r="Z122" s="71">
        <f>SUM(N28)</f>
        <v>90</v>
      </c>
    </row>
    <row r="123" spans="1:26" ht="15.75" thickBot="1" x14ac:dyDescent="0.3">
      <c r="A123" s="28"/>
      <c r="C123" s="94" t="str">
        <f ca="1">IF(ISNA(INDIRECT("S"&amp;MATCH(D120,T$5:T$153,0)+7)),"",INDIRECT("S"&amp;MATCH(D120,T$5:T$153,0)+7))</f>
        <v/>
      </c>
      <c r="D123" s="95" t="str">
        <f ca="1">IF(ISNA(INDIRECT("T"&amp;MATCH(D120,T$5:T$153,0)+7)),"",INDIRECT("T"&amp;MATCH(D120,T$5:T$153,0)+7))</f>
        <v/>
      </c>
      <c r="E123" s="86" t="str">
        <f ca="1">IF(ISNA(INDIRECT("U"&amp;MATCH(D120,T$5:T$153,0)+7)),"",INDIRECT("U"&amp;MATCH(D120,T$5:T$153,0)+7))</f>
        <v/>
      </c>
      <c r="F123" s="86" t="str">
        <f ca="1">IF(ISNA(INDIRECT("V"&amp;MATCH(D120,T$5:T$153,0)+7)),"",INDIRECT("V"&amp;MATCH(D120,T$5:T$153,0)+7))</f>
        <v/>
      </c>
      <c r="G123" s="86" t="str">
        <f ca="1">IF(ISNA(INDIRECT("W"&amp;MATCH(D120,T$5:T$153,0)+7)),"",INDIRECT("W"&amp;MATCH(D120,T$5:T$153,0)+7))</f>
        <v/>
      </c>
      <c r="H123" s="87" t="str">
        <f ca="1">IF(ISNA(INDIRECT("X"&amp;MATCH(D120,T$5:T$153,0)+7)),"",INDIRECT("X"&amp;MATCH(D120,T$5:T$153,0)+7))</f>
        <v/>
      </c>
      <c r="J123" s="46"/>
      <c r="Q123" s="28"/>
      <c r="S123" s="40">
        <f>A!B76</f>
        <v>0</v>
      </c>
      <c r="T123" s="40">
        <f>A!C76</f>
        <v>0</v>
      </c>
      <c r="U123" s="69">
        <f>A!K76</f>
        <v>10</v>
      </c>
      <c r="V123" s="69">
        <f>A!L76</f>
        <v>10</v>
      </c>
      <c r="W123" s="69">
        <f>A!M76</f>
        <v>10</v>
      </c>
      <c r="X123" s="69">
        <f>A!N76</f>
        <v>30</v>
      </c>
      <c r="Z123" s="46"/>
    </row>
    <row r="124" spans="1:26" ht="15.75" thickBot="1" x14ac:dyDescent="0.3">
      <c r="C124" s="89"/>
      <c r="D124" s="89"/>
    </row>
    <row r="125" spans="1:26" ht="15.75" thickBot="1" x14ac:dyDescent="0.3">
      <c r="C125" s="89"/>
      <c r="D125" s="97" t="str">
        <f ca="1">IF(ISNA(INDIRECT("M"&amp;MATCH(A127,O$5:O$34,0)+4)),"",INDIRECT("M"&amp;MATCH(A127,O$5:O$34,0)+4))</f>
        <v/>
      </c>
      <c r="S125" s="29"/>
      <c r="T125" s="64">
        <f>A!D77</f>
        <v>0</v>
      </c>
    </row>
    <row r="126" spans="1:26" ht="15.75" thickBot="1" x14ac:dyDescent="0.3">
      <c r="A126" s="26"/>
      <c r="C126" s="90" t="str">
        <f ca="1">IF(ISNA(INDIRECT("S"&amp;MATCH(D125,T$5:T$153,0)+5)),"",INDIRECT("S"&amp;MATCH(D125,T$5:T$153,0)+5))</f>
        <v/>
      </c>
      <c r="D126" s="91" t="str">
        <f ca="1">IF(ISNA(INDIRECT("T"&amp;MATCH(D125,T$5:T$153,0)+5)),"",INDIRECT("T"&amp;MATCH(D125,T$5:T$153,0)+5))</f>
        <v/>
      </c>
      <c r="E126" s="69" t="str">
        <f ca="1">IF(ISNA(INDIRECT("U"&amp;MATCH(D125,T$5:T$153,0)+5)),"",INDIRECT("U"&amp;MATCH(D125,T$5:T$153,0)+5))</f>
        <v/>
      </c>
      <c r="F126" s="69" t="str">
        <f ca="1">IF(ISNA(INDIRECT("V"&amp;MATCH(D125,T$5:T$153,0)+5)),"",INDIRECT("V"&amp;MATCH(D125,T$5:T$153,0)+5))</f>
        <v/>
      </c>
      <c r="G126" s="69" t="str">
        <f ca="1">IF(ISNA(INDIRECT("W"&amp;MATCH(D125,T$5:T$153,0)+5)),"",INDIRECT("W"&amp;MATCH(D125,T$5:T$153,0)+5))</f>
        <v/>
      </c>
      <c r="H126" s="84" t="str">
        <f ca="1">IF(ISNA(INDIRECT("X"&amp;MATCH(D125,T$5:T$153,0)+5)),"",INDIRECT("X"&amp;MATCH(D125,T$5:T$153,0)+5))</f>
        <v/>
      </c>
      <c r="J126" s="45"/>
      <c r="Q126" s="26"/>
      <c r="S126" s="40">
        <f>A!B77</f>
        <v>0</v>
      </c>
      <c r="T126" s="40">
        <f>A!C77</f>
        <v>0</v>
      </c>
      <c r="U126" s="69">
        <f>A!K77</f>
        <v>10</v>
      </c>
      <c r="V126" s="69">
        <f>A!L77</f>
        <v>10</v>
      </c>
      <c r="W126" s="69">
        <f>A!M77</f>
        <v>10</v>
      </c>
      <c r="X126" s="69">
        <f>A!N77</f>
        <v>30</v>
      </c>
      <c r="Z126" s="45"/>
    </row>
    <row r="127" spans="1:26" ht="16.5" thickBot="1" x14ac:dyDescent="0.3">
      <c r="A127" s="27">
        <v>25</v>
      </c>
      <c r="C127" s="92" t="str">
        <f ca="1">IF(ISNA(INDIRECT("S"&amp;MATCH(D125,T$5:T$153,0)+6)),"",INDIRECT("S"&amp;MATCH(D125,T$5:T$153,0)+6))</f>
        <v/>
      </c>
      <c r="D127" s="93" t="str">
        <f ca="1">IF(ISNA(INDIRECT("T"&amp;MATCH(D125,T$5:T$153,0)+6)),"",INDIRECT("T"&amp;MATCH(D125,T$5:T$153,0)+6))</f>
        <v/>
      </c>
      <c r="E127" s="64" t="str">
        <f ca="1">IF(ISNA(INDIRECT("U"&amp;MATCH(D125,T$5:T$153,0)+6)),"",INDIRECT("U"&amp;MATCH(D125,T$5:T$153,0)+6))</f>
        <v/>
      </c>
      <c r="F127" s="64" t="str">
        <f ca="1">IF(ISNA(INDIRECT("V"&amp;MATCH(D125,T$5:T$153,0)+6)),"",INDIRECT("V"&amp;MATCH(D125,T$5:T$153,0)+6))</f>
        <v/>
      </c>
      <c r="G127" s="64" t="str">
        <f ca="1">IF(ISNA(INDIRECT("W"&amp;MATCH(D125,T$5:T$153,0)+6)),"",INDIRECT("W"&amp;MATCH(D125,T$5:T$153,0)+6))</f>
        <v/>
      </c>
      <c r="H127" s="85" t="str">
        <f ca="1">IF(ISNA(INDIRECT("X"&amp;MATCH(D125,T$5:T$153,0)+6)),"",INDIRECT("X"&amp;MATCH(D125,T$5:T$153,0)+6))</f>
        <v/>
      </c>
      <c r="J127" s="88">
        <f ca="1">SUM(H126:H128)</f>
        <v>0</v>
      </c>
      <c r="Q127" s="27">
        <v>25</v>
      </c>
      <c r="S127" s="40">
        <f>A!B78</f>
        <v>0</v>
      </c>
      <c r="T127" s="40">
        <f>A!C78</f>
        <v>0</v>
      </c>
      <c r="U127" s="69">
        <f>A!K78</f>
        <v>10</v>
      </c>
      <c r="V127" s="69">
        <f>A!L78</f>
        <v>10</v>
      </c>
      <c r="W127" s="69">
        <f>A!M78</f>
        <v>10</v>
      </c>
      <c r="X127" s="69">
        <f>A!N78</f>
        <v>30</v>
      </c>
      <c r="Z127" s="71">
        <f>SUM(N29)</f>
        <v>90</v>
      </c>
    </row>
    <row r="128" spans="1:26" ht="15.75" thickBot="1" x14ac:dyDescent="0.3">
      <c r="A128" s="28"/>
      <c r="C128" s="94" t="str">
        <f ca="1">IF(ISNA(INDIRECT("S"&amp;MATCH(D125,T$5:T$153,0)+7)),"",INDIRECT("S"&amp;MATCH(D125,T$5:T$153,0)+7))</f>
        <v/>
      </c>
      <c r="D128" s="95" t="str">
        <f ca="1">IF(ISNA(INDIRECT("T"&amp;MATCH(D125,T$5:T$153,0)+7)),"",INDIRECT("T"&amp;MATCH(D125,T$5:T$153,0)+7))</f>
        <v/>
      </c>
      <c r="E128" s="86" t="str">
        <f ca="1">IF(ISNA(INDIRECT("U"&amp;MATCH(D125,T$5:T$153,0)+7)),"",INDIRECT("U"&amp;MATCH(D125,T$5:T$153,0)+7))</f>
        <v/>
      </c>
      <c r="F128" s="86" t="str">
        <f ca="1">IF(ISNA(INDIRECT("V"&amp;MATCH(D125,T$5:T$153,0)+7)),"",INDIRECT("V"&amp;MATCH(D125,T$5:T$153,0)+7))</f>
        <v/>
      </c>
      <c r="G128" s="86" t="str">
        <f ca="1">IF(ISNA(INDIRECT("W"&amp;MATCH(D125,T$5:T$153,0)+7)),"",INDIRECT("W"&amp;MATCH(D125,T$5:T$153,0)+7))</f>
        <v/>
      </c>
      <c r="H128" s="87" t="str">
        <f ca="1">IF(ISNA(INDIRECT("X"&amp;MATCH(D125,T$5:T$153,0)+7)),"",INDIRECT("X"&amp;MATCH(D125,T$5:T$153,0)+7))</f>
        <v/>
      </c>
      <c r="J128" s="46"/>
      <c r="Q128" s="28"/>
      <c r="S128" s="40">
        <f>A!B79</f>
        <v>0</v>
      </c>
      <c r="T128" s="40">
        <f>A!C79</f>
        <v>0</v>
      </c>
      <c r="U128" s="69">
        <f>A!K79</f>
        <v>10</v>
      </c>
      <c r="V128" s="69">
        <f>A!L79</f>
        <v>10</v>
      </c>
      <c r="W128" s="69">
        <f>A!M79</f>
        <v>10</v>
      </c>
      <c r="X128" s="69">
        <f>A!N79</f>
        <v>30</v>
      </c>
      <c r="Z128" s="46"/>
    </row>
    <row r="129" spans="1:26" ht="15.75" thickBot="1" x14ac:dyDescent="0.3">
      <c r="C129" s="89"/>
      <c r="D129" s="89"/>
    </row>
    <row r="130" spans="1:26" ht="15.75" thickBot="1" x14ac:dyDescent="0.3">
      <c r="C130" s="89"/>
      <c r="D130" s="97" t="str">
        <f ca="1">IF(ISNA(INDIRECT("M"&amp;MATCH(A132,O$5:O$34,0)+4)),"",INDIRECT("M"&amp;MATCH(A132,O$5:O$34,0)+4))</f>
        <v/>
      </c>
      <c r="S130" s="29"/>
      <c r="T130" s="64">
        <f>A!D80</f>
        <v>0</v>
      </c>
    </row>
    <row r="131" spans="1:26" ht="15.75" thickBot="1" x14ac:dyDescent="0.3">
      <c r="A131" s="26"/>
      <c r="C131" s="90" t="str">
        <f ca="1">IF(ISNA(INDIRECT("S"&amp;MATCH(D130,T$5:T$153,0)+5)),"",INDIRECT("S"&amp;MATCH(D130,T$5:T$153,0)+5))</f>
        <v/>
      </c>
      <c r="D131" s="91" t="str">
        <f ca="1">IF(ISNA(INDIRECT("T"&amp;MATCH(D130,T$5:T$153,0)+5)),"",INDIRECT("T"&amp;MATCH(D130,T$5:T$153,0)+5))</f>
        <v/>
      </c>
      <c r="E131" s="69" t="str">
        <f ca="1">IF(ISNA(INDIRECT("U"&amp;MATCH(D130,T$5:T$153,0)+5)),"",INDIRECT("U"&amp;MATCH(D130,T$5:T$153,0)+5))</f>
        <v/>
      </c>
      <c r="F131" s="69" t="str">
        <f ca="1">IF(ISNA(INDIRECT("V"&amp;MATCH(D130,T$5:T$153,0)+5)),"",INDIRECT("V"&amp;MATCH(D130,T$5:T$153,0)+5))</f>
        <v/>
      </c>
      <c r="G131" s="69" t="str">
        <f ca="1">IF(ISNA(INDIRECT("W"&amp;MATCH(D130,T$5:T$153,0)+5)),"",INDIRECT("W"&amp;MATCH(D130,T$5:T$153,0)+5))</f>
        <v/>
      </c>
      <c r="H131" s="84" t="str">
        <f ca="1">IF(ISNA(INDIRECT("X"&amp;MATCH(D130,T$5:T$153,0)+5)),"",INDIRECT("X"&amp;MATCH(D130,T$5:T$153,0)+5))</f>
        <v/>
      </c>
      <c r="J131" s="45"/>
      <c r="Q131" s="26"/>
      <c r="S131" s="40">
        <f>A!B80</f>
        <v>0</v>
      </c>
      <c r="T131" s="40">
        <f>A!C80</f>
        <v>0</v>
      </c>
      <c r="U131" s="69">
        <f>A!K80</f>
        <v>10</v>
      </c>
      <c r="V131" s="69">
        <f>A!L80</f>
        <v>10</v>
      </c>
      <c r="W131" s="69">
        <f>A!M80</f>
        <v>10</v>
      </c>
      <c r="X131" s="69">
        <f>A!N80</f>
        <v>30</v>
      </c>
      <c r="Z131" s="45"/>
    </row>
    <row r="132" spans="1:26" ht="16.5" thickBot="1" x14ac:dyDescent="0.3">
      <c r="A132" s="27">
        <v>26</v>
      </c>
      <c r="C132" s="92" t="str">
        <f ca="1">IF(ISNA(INDIRECT("S"&amp;MATCH(D130,T$5:T$153,0)+6)),"",INDIRECT("S"&amp;MATCH(D130,T$5:T$153,0)+6))</f>
        <v/>
      </c>
      <c r="D132" s="93" t="str">
        <f ca="1">IF(ISNA(INDIRECT("T"&amp;MATCH(D130,T$5:T$153,0)+6)),"",INDIRECT("T"&amp;MATCH(D130,T$5:T$153,0)+6))</f>
        <v/>
      </c>
      <c r="E132" s="64" t="str">
        <f ca="1">IF(ISNA(INDIRECT("U"&amp;MATCH(D130,T$5:T$153,0)+6)),"",INDIRECT("U"&amp;MATCH(D130,T$5:T$153,0)+6))</f>
        <v/>
      </c>
      <c r="F132" s="64" t="str">
        <f ca="1">IF(ISNA(INDIRECT("V"&amp;MATCH(D130,T$5:T$153,0)+6)),"",INDIRECT("V"&amp;MATCH(D130,T$5:T$153,0)+6))</f>
        <v/>
      </c>
      <c r="G132" s="64" t="str">
        <f ca="1">IF(ISNA(INDIRECT("W"&amp;MATCH(D130,T$5:T$153,0)+6)),"",INDIRECT("W"&amp;MATCH(D130,T$5:T$153,0)+6))</f>
        <v/>
      </c>
      <c r="H132" s="85" t="str">
        <f ca="1">IF(ISNA(INDIRECT("X"&amp;MATCH(D130,T$5:T$153,0)+6)),"",INDIRECT("X"&amp;MATCH(D130,T$5:T$153,0)+6))</f>
        <v/>
      </c>
      <c r="J132" s="88">
        <f ca="1">SUM(H131:H133)</f>
        <v>0</v>
      </c>
      <c r="Q132" s="27">
        <v>26</v>
      </c>
      <c r="S132" s="40">
        <f>A!B81</f>
        <v>0</v>
      </c>
      <c r="T132" s="40">
        <f>A!C81</f>
        <v>0</v>
      </c>
      <c r="U132" s="69">
        <f>A!K81</f>
        <v>10</v>
      </c>
      <c r="V132" s="69">
        <f>A!L81</f>
        <v>10</v>
      </c>
      <c r="W132" s="69">
        <f>A!M81</f>
        <v>10</v>
      </c>
      <c r="X132" s="69">
        <f>A!N81</f>
        <v>30</v>
      </c>
      <c r="Z132" s="71">
        <f>SUM(N30)</f>
        <v>90</v>
      </c>
    </row>
    <row r="133" spans="1:26" ht="15.75" thickBot="1" x14ac:dyDescent="0.3">
      <c r="A133" s="28"/>
      <c r="C133" s="94" t="str">
        <f ca="1">IF(ISNA(INDIRECT("S"&amp;MATCH(D130,T$5:T$153,0)+7)),"",INDIRECT("S"&amp;MATCH(D130,T$5:T$153,0)+7))</f>
        <v/>
      </c>
      <c r="D133" s="95" t="str">
        <f ca="1">IF(ISNA(INDIRECT("T"&amp;MATCH(D130,T$5:T$153,0)+7)),"",INDIRECT("T"&amp;MATCH(D130,T$5:T$153,0)+7))</f>
        <v/>
      </c>
      <c r="E133" s="86" t="str">
        <f ca="1">IF(ISNA(INDIRECT("U"&amp;MATCH(D130,T$5:T$153,0)+7)),"",INDIRECT("U"&amp;MATCH(D130,T$5:T$153,0)+7))</f>
        <v/>
      </c>
      <c r="F133" s="86" t="str">
        <f ca="1">IF(ISNA(INDIRECT("V"&amp;MATCH(D130,T$5:T$153,0)+7)),"",INDIRECT("V"&amp;MATCH(D130,T$5:T$153,0)+7))</f>
        <v/>
      </c>
      <c r="G133" s="86" t="str">
        <f ca="1">IF(ISNA(INDIRECT("W"&amp;MATCH(D130,T$5:T$153,0)+7)),"",INDIRECT("W"&amp;MATCH(D130,T$5:T$153,0)+7))</f>
        <v/>
      </c>
      <c r="H133" s="87" t="str">
        <f ca="1">IF(ISNA(INDIRECT("X"&amp;MATCH(D130,T$5:T$153,0)+7)),"",INDIRECT("X"&amp;MATCH(D130,T$5:T$153,0)+7))</f>
        <v/>
      </c>
      <c r="J133" s="46"/>
      <c r="Q133" s="28"/>
      <c r="S133" s="40">
        <f>A!B82</f>
        <v>0</v>
      </c>
      <c r="T133" s="40">
        <f>A!C82</f>
        <v>0</v>
      </c>
      <c r="U133" s="69">
        <f>A!K82</f>
        <v>10</v>
      </c>
      <c r="V133" s="69">
        <f>A!L82</f>
        <v>10</v>
      </c>
      <c r="W133" s="69">
        <f>A!M82</f>
        <v>10</v>
      </c>
      <c r="X133" s="69">
        <f>A!N82</f>
        <v>30</v>
      </c>
      <c r="Z133" s="46"/>
    </row>
    <row r="134" spans="1:26" ht="15.75" thickBot="1" x14ac:dyDescent="0.3">
      <c r="C134" s="89"/>
      <c r="D134" s="89"/>
    </row>
    <row r="135" spans="1:26" ht="15.75" thickBot="1" x14ac:dyDescent="0.3">
      <c r="C135" s="89"/>
      <c r="D135" s="97" t="str">
        <f ca="1">IF(ISNA(INDIRECT("M"&amp;MATCH(A137,O$5:O$34,0)+4)),"",INDIRECT("M"&amp;MATCH(A137,O$5:O$34,0)+4))</f>
        <v/>
      </c>
      <c r="S135" s="29"/>
      <c r="T135" s="64">
        <f>A!D83</f>
        <v>0</v>
      </c>
    </row>
    <row r="136" spans="1:26" ht="15.75" thickBot="1" x14ac:dyDescent="0.3">
      <c r="A136" s="26"/>
      <c r="C136" s="90" t="str">
        <f ca="1">IF(ISNA(INDIRECT("S"&amp;MATCH(D135,T$5:T$153,0)+5)),"",INDIRECT("S"&amp;MATCH(D135,T$5:T$153,0)+5))</f>
        <v/>
      </c>
      <c r="D136" s="91" t="str">
        <f ca="1">IF(ISNA(INDIRECT("T"&amp;MATCH(D135,T$5:T$153,0)+5)),"",INDIRECT("T"&amp;MATCH(D135,T$5:T$153,0)+5))</f>
        <v/>
      </c>
      <c r="E136" s="69" t="str">
        <f ca="1">IF(ISNA(INDIRECT("U"&amp;MATCH(D135,T$5:T$153,0)+5)),"",INDIRECT("U"&amp;MATCH(D135,T$5:T$153,0)+5))</f>
        <v/>
      </c>
      <c r="F136" s="69" t="str">
        <f ca="1">IF(ISNA(INDIRECT("V"&amp;MATCH(D135,T$5:T$153,0)+5)),"",INDIRECT("V"&amp;MATCH(D135,T$5:T$153,0)+5))</f>
        <v/>
      </c>
      <c r="G136" s="69" t="str">
        <f ca="1">IF(ISNA(INDIRECT("W"&amp;MATCH(D135,T$5:T$153,0)+5)),"",INDIRECT("W"&amp;MATCH(D135,T$5:T$153,0)+5))</f>
        <v/>
      </c>
      <c r="H136" s="84" t="str">
        <f ca="1">IF(ISNA(INDIRECT("X"&amp;MATCH(D135,T$5:T$153,0)+5)),"",INDIRECT("X"&amp;MATCH(D135,T$5:T$153,0)+5))</f>
        <v/>
      </c>
      <c r="J136" s="45"/>
      <c r="Q136" s="26"/>
      <c r="S136" s="40">
        <f>A!B83</f>
        <v>0</v>
      </c>
      <c r="T136" s="40">
        <f>A!C83</f>
        <v>0</v>
      </c>
      <c r="U136" s="69">
        <f>A!K83</f>
        <v>10</v>
      </c>
      <c r="V136" s="69">
        <f>A!L83</f>
        <v>10</v>
      </c>
      <c r="W136" s="69">
        <f>A!M83</f>
        <v>10</v>
      </c>
      <c r="X136" s="69">
        <f>A!N83</f>
        <v>30</v>
      </c>
      <c r="Z136" s="45"/>
    </row>
    <row r="137" spans="1:26" ht="16.5" thickBot="1" x14ac:dyDescent="0.3">
      <c r="A137" s="27">
        <v>27</v>
      </c>
      <c r="C137" s="92" t="str">
        <f ca="1">IF(ISNA(INDIRECT("S"&amp;MATCH(D135,T$5:T$153,0)+6)),"",INDIRECT("S"&amp;MATCH(D135,T$5:T$153,0)+6))</f>
        <v/>
      </c>
      <c r="D137" s="93" t="str">
        <f ca="1">IF(ISNA(INDIRECT("T"&amp;MATCH(D135,T$5:T$153,0)+6)),"",INDIRECT("T"&amp;MATCH(D135,T$5:T$153,0)+6))</f>
        <v/>
      </c>
      <c r="E137" s="64" t="str">
        <f ca="1">IF(ISNA(INDIRECT("U"&amp;MATCH(D135,T$5:T$153,0)+6)),"",INDIRECT("U"&amp;MATCH(D135,T$5:T$153,0)+6))</f>
        <v/>
      </c>
      <c r="F137" s="64" t="str">
        <f ca="1">IF(ISNA(INDIRECT("V"&amp;MATCH(D135,T$5:T$153,0)+6)),"",INDIRECT("V"&amp;MATCH(D135,T$5:T$153,0)+6))</f>
        <v/>
      </c>
      <c r="G137" s="64" t="str">
        <f ca="1">IF(ISNA(INDIRECT("W"&amp;MATCH(D135,T$5:T$153,0)+6)),"",INDIRECT("W"&amp;MATCH(D135,T$5:T$153,0)+6))</f>
        <v/>
      </c>
      <c r="H137" s="85" t="str">
        <f ca="1">IF(ISNA(INDIRECT("X"&amp;MATCH(D135,T$5:T$153,0)+6)),"",INDIRECT("X"&amp;MATCH(D135,T$5:T$153,0)+6))</f>
        <v/>
      </c>
      <c r="J137" s="88">
        <f ca="1">SUM(H136:H138)</f>
        <v>0</v>
      </c>
      <c r="Q137" s="27">
        <v>27</v>
      </c>
      <c r="S137" s="40">
        <f>A!B84</f>
        <v>0</v>
      </c>
      <c r="T137" s="40">
        <f>A!C84</f>
        <v>0</v>
      </c>
      <c r="U137" s="69">
        <f>A!K84</f>
        <v>10</v>
      </c>
      <c r="V137" s="69">
        <f>A!L84</f>
        <v>10</v>
      </c>
      <c r="W137" s="69">
        <f>A!M84</f>
        <v>10</v>
      </c>
      <c r="X137" s="69">
        <f>A!N84</f>
        <v>30</v>
      </c>
      <c r="Z137" s="71">
        <f>SUM(N31)</f>
        <v>90</v>
      </c>
    </row>
    <row r="138" spans="1:26" ht="15.75" thickBot="1" x14ac:dyDescent="0.3">
      <c r="A138" s="28"/>
      <c r="C138" s="94" t="str">
        <f ca="1">IF(ISNA(INDIRECT("S"&amp;MATCH(D135,T$5:T$153,0)+7)),"",INDIRECT("S"&amp;MATCH(D135,T$5:T$153,0)+7))</f>
        <v/>
      </c>
      <c r="D138" s="95" t="str">
        <f ca="1">IF(ISNA(INDIRECT("T"&amp;MATCH(D135,T$5:T$153,0)+7)),"",INDIRECT("T"&amp;MATCH(D135,T$5:T$153,0)+7))</f>
        <v/>
      </c>
      <c r="E138" s="86" t="str">
        <f ca="1">IF(ISNA(INDIRECT("U"&amp;MATCH(D135,T$5:T$153,0)+7)),"",INDIRECT("U"&amp;MATCH(D135,T$5:T$153,0)+7))</f>
        <v/>
      </c>
      <c r="F138" s="86" t="str">
        <f ca="1">IF(ISNA(INDIRECT("V"&amp;MATCH(D135,T$5:T$153,0)+7)),"",INDIRECT("V"&amp;MATCH(D135,T$5:T$153,0)+7))</f>
        <v/>
      </c>
      <c r="G138" s="86" t="str">
        <f ca="1">IF(ISNA(INDIRECT("W"&amp;MATCH(D135,T$5:T$153,0)+7)),"",INDIRECT("W"&amp;MATCH(D135,T$5:T$153,0)+7))</f>
        <v/>
      </c>
      <c r="H138" s="87" t="str">
        <f ca="1">IF(ISNA(INDIRECT("X"&amp;MATCH(D135,T$5:T$153,0)+7)),"",INDIRECT("X"&amp;MATCH(D135,T$5:T$153,0)+7))</f>
        <v/>
      </c>
      <c r="J138" s="46"/>
      <c r="Q138" s="28"/>
      <c r="S138" s="40">
        <f>A!B85</f>
        <v>0</v>
      </c>
      <c r="T138" s="40">
        <f>A!C85</f>
        <v>0</v>
      </c>
      <c r="U138" s="69">
        <f>A!K85</f>
        <v>10</v>
      </c>
      <c r="V138" s="69">
        <f>A!L85</f>
        <v>10</v>
      </c>
      <c r="W138" s="69">
        <f>A!M85</f>
        <v>10</v>
      </c>
      <c r="X138" s="69">
        <f>A!N85</f>
        <v>30</v>
      </c>
      <c r="Z138" s="46"/>
    </row>
    <row r="139" spans="1:26" ht="15.75" thickBot="1" x14ac:dyDescent="0.3">
      <c r="C139" s="89"/>
      <c r="D139" s="89"/>
    </row>
    <row r="140" spans="1:26" ht="15.75" thickBot="1" x14ac:dyDescent="0.3">
      <c r="C140" s="89"/>
      <c r="D140" s="97" t="str">
        <f ca="1">IF(ISNA(INDIRECT("M"&amp;MATCH(A142,O$5:O$34,0)+4)),"",INDIRECT("M"&amp;MATCH(A142,O$5:O$34,0)+4))</f>
        <v/>
      </c>
      <c r="S140" s="29"/>
      <c r="T140" s="64">
        <f>A!D86</f>
        <v>0</v>
      </c>
    </row>
    <row r="141" spans="1:26" ht="15.75" thickBot="1" x14ac:dyDescent="0.3">
      <c r="A141" s="26"/>
      <c r="C141" s="90" t="str">
        <f ca="1">IF(ISNA(INDIRECT("S"&amp;MATCH(D140,T$5:T$153,0)+5)),"",INDIRECT("S"&amp;MATCH(D140,T$5:T$153,0)+5))</f>
        <v/>
      </c>
      <c r="D141" s="91" t="str">
        <f ca="1">IF(ISNA(INDIRECT("T"&amp;MATCH(D140,T$5:T$153,0)+5)),"",INDIRECT("T"&amp;MATCH(D140,T$5:T$153,0)+5))</f>
        <v/>
      </c>
      <c r="E141" s="69" t="str">
        <f ca="1">IF(ISNA(INDIRECT("U"&amp;MATCH(D140,T$5:T$153,0)+5)),"",INDIRECT("U"&amp;MATCH(D140,T$5:T$153,0)+5))</f>
        <v/>
      </c>
      <c r="F141" s="69" t="str">
        <f ca="1">IF(ISNA(INDIRECT("V"&amp;MATCH(D140,T$5:T$153,0)+5)),"",INDIRECT("V"&amp;MATCH(D140,T$5:T$153,0)+5))</f>
        <v/>
      </c>
      <c r="G141" s="69" t="str">
        <f ca="1">IF(ISNA(INDIRECT("W"&amp;MATCH(D140,T$5:T$153,0)+5)),"",INDIRECT("W"&amp;MATCH(D140,T$5:T$153,0)+5))</f>
        <v/>
      </c>
      <c r="H141" s="84" t="str">
        <f ca="1">IF(ISNA(INDIRECT("X"&amp;MATCH(D140,T$5:T$153,0)+5)),"",INDIRECT("X"&amp;MATCH(D140,T$5:T$153,0)+5))</f>
        <v/>
      </c>
      <c r="J141" s="45"/>
      <c r="Q141" s="26"/>
      <c r="S141" s="40">
        <f>A!B86</f>
        <v>0</v>
      </c>
      <c r="T141" s="40">
        <f>A!C86</f>
        <v>0</v>
      </c>
      <c r="U141" s="69">
        <f>A!K86</f>
        <v>10</v>
      </c>
      <c r="V141" s="69">
        <f>A!L86</f>
        <v>10</v>
      </c>
      <c r="W141" s="69">
        <f>A!M86</f>
        <v>10</v>
      </c>
      <c r="X141" s="69">
        <f>A!N86</f>
        <v>30</v>
      </c>
      <c r="Z141" s="45"/>
    </row>
    <row r="142" spans="1:26" ht="16.5" thickBot="1" x14ac:dyDescent="0.3">
      <c r="A142" s="27">
        <v>28</v>
      </c>
      <c r="C142" s="92" t="str">
        <f ca="1">IF(ISNA(INDIRECT("S"&amp;MATCH(D140,T$5:T$153,0)+6)),"",INDIRECT("S"&amp;MATCH(D140,T$5:T$153,0)+6))</f>
        <v/>
      </c>
      <c r="D142" s="93" t="str">
        <f ca="1">IF(ISNA(INDIRECT("T"&amp;MATCH(D140,T$5:T$153,0)+6)),"",INDIRECT("T"&amp;MATCH(D140,T$5:T$153,0)+6))</f>
        <v/>
      </c>
      <c r="E142" s="64" t="str">
        <f ca="1">IF(ISNA(INDIRECT("U"&amp;MATCH(D140,T$5:T$153,0)+6)),"",INDIRECT("U"&amp;MATCH(D140,T$5:T$153,0)+6))</f>
        <v/>
      </c>
      <c r="F142" s="64" t="str">
        <f ca="1">IF(ISNA(INDIRECT("V"&amp;MATCH(D140,T$5:T$153,0)+6)),"",INDIRECT("V"&amp;MATCH(D140,T$5:T$153,0)+6))</f>
        <v/>
      </c>
      <c r="G142" s="64" t="str">
        <f ca="1">IF(ISNA(INDIRECT("W"&amp;MATCH(D140,T$5:T$153,0)+6)),"",INDIRECT("W"&amp;MATCH(D140,T$5:T$153,0)+6))</f>
        <v/>
      </c>
      <c r="H142" s="85" t="str">
        <f ca="1">IF(ISNA(INDIRECT("X"&amp;MATCH(D140,T$5:T$153,0)+6)),"",INDIRECT("X"&amp;MATCH(D140,T$5:T$153,0)+6))</f>
        <v/>
      </c>
      <c r="J142" s="88">
        <f ca="1">SUM(H141:H143)</f>
        <v>0</v>
      </c>
      <c r="Q142" s="27">
        <v>28</v>
      </c>
      <c r="S142" s="40">
        <f>A!B87</f>
        <v>0</v>
      </c>
      <c r="T142" s="40">
        <f>A!C87</f>
        <v>0</v>
      </c>
      <c r="U142" s="69">
        <f>A!K87</f>
        <v>10</v>
      </c>
      <c r="V142" s="69">
        <f>A!L87</f>
        <v>10</v>
      </c>
      <c r="W142" s="69">
        <f>A!M87</f>
        <v>10</v>
      </c>
      <c r="X142" s="69">
        <f>A!N87</f>
        <v>30</v>
      </c>
      <c r="Z142" s="71">
        <f>SUM(N32)</f>
        <v>90</v>
      </c>
    </row>
    <row r="143" spans="1:26" ht="15.75" thickBot="1" x14ac:dyDescent="0.3">
      <c r="A143" s="28"/>
      <c r="C143" s="94" t="str">
        <f ca="1">IF(ISNA(INDIRECT("S"&amp;MATCH(D140,T$5:T$153,0)+7)),"",INDIRECT("S"&amp;MATCH(D140,T$5:T$153,0)+7))</f>
        <v/>
      </c>
      <c r="D143" s="95" t="str">
        <f ca="1">IF(ISNA(INDIRECT("T"&amp;MATCH(D140,T$5:T$153,0)+7)),"",INDIRECT("T"&amp;MATCH(D140,T$5:T$153,0)+7))</f>
        <v/>
      </c>
      <c r="E143" s="86" t="str">
        <f ca="1">IF(ISNA(INDIRECT("U"&amp;MATCH(D140,T$5:T$153,0)+7)),"",INDIRECT("U"&amp;MATCH(D140,T$5:T$153,0)+7))</f>
        <v/>
      </c>
      <c r="F143" s="86" t="str">
        <f ca="1">IF(ISNA(INDIRECT("V"&amp;MATCH(D140,T$5:T$153,0)+7)),"",INDIRECT("V"&amp;MATCH(D140,T$5:T$153,0)+7))</f>
        <v/>
      </c>
      <c r="G143" s="86" t="str">
        <f ca="1">IF(ISNA(INDIRECT("W"&amp;MATCH(D140,T$5:T$153,0)+7)),"",INDIRECT("W"&amp;MATCH(D140,T$5:T$153,0)+7))</f>
        <v/>
      </c>
      <c r="H143" s="87" t="str">
        <f ca="1">IF(ISNA(INDIRECT("X"&amp;MATCH(D140,T$5:T$153,0)+7)),"",INDIRECT("X"&amp;MATCH(D140,T$5:T$153,0)+7))</f>
        <v/>
      </c>
      <c r="J143" s="46"/>
      <c r="Q143" s="28"/>
      <c r="S143" s="40">
        <f>A!B88</f>
        <v>0</v>
      </c>
      <c r="T143" s="40">
        <f>A!C88</f>
        <v>0</v>
      </c>
      <c r="U143" s="69">
        <f>A!K88</f>
        <v>10</v>
      </c>
      <c r="V143" s="69">
        <f>A!L88</f>
        <v>10</v>
      </c>
      <c r="W143" s="69">
        <f>A!M88</f>
        <v>10</v>
      </c>
      <c r="X143" s="69">
        <f>A!N88</f>
        <v>30</v>
      </c>
      <c r="Z143" s="46"/>
    </row>
    <row r="144" spans="1:26" ht="15.75" thickBot="1" x14ac:dyDescent="0.3">
      <c r="C144" s="89"/>
      <c r="D144" s="89"/>
    </row>
    <row r="145" spans="1:26" ht="15.75" thickBot="1" x14ac:dyDescent="0.3">
      <c r="C145" s="89"/>
      <c r="D145" s="97" t="str">
        <f ca="1">IF(ISNA(INDIRECT("M"&amp;MATCH(A147,O$5:O$34,0)+4)),"",INDIRECT("M"&amp;MATCH(A147,O$5:O$34,0)+4))</f>
        <v/>
      </c>
      <c r="S145" s="29"/>
      <c r="T145" s="64">
        <f>A!D89</f>
        <v>0</v>
      </c>
    </row>
    <row r="146" spans="1:26" ht="15.75" thickBot="1" x14ac:dyDescent="0.3">
      <c r="A146" s="26"/>
      <c r="C146" s="90" t="str">
        <f ca="1">IF(ISNA(INDIRECT("S"&amp;MATCH(D145,T$5:T$153,0)+5)),"",INDIRECT("S"&amp;MATCH(D145,T$5:T$153,0)+5))</f>
        <v/>
      </c>
      <c r="D146" s="91" t="str">
        <f ca="1">IF(ISNA(INDIRECT("T"&amp;MATCH(D145,T$5:T$153,0)+5)),"",INDIRECT("T"&amp;MATCH(D145,T$5:T$153,0)+5))</f>
        <v/>
      </c>
      <c r="E146" s="69" t="str">
        <f ca="1">IF(ISNA(INDIRECT("U"&amp;MATCH(D145,T$5:T$153,0)+5)),"",INDIRECT("U"&amp;MATCH(D145,T$5:T$153,0)+5))</f>
        <v/>
      </c>
      <c r="F146" s="69" t="str">
        <f ca="1">IF(ISNA(INDIRECT("V"&amp;MATCH(D145,T$5:T$153,0)+5)),"",INDIRECT("V"&amp;MATCH(D145,T$5:T$153,0)+5))</f>
        <v/>
      </c>
      <c r="G146" s="69" t="str">
        <f ca="1">IF(ISNA(INDIRECT("W"&amp;MATCH(D145,T$5:T$153,0)+5)),"",INDIRECT("W"&amp;MATCH(D145,T$5:T$153,0)+5))</f>
        <v/>
      </c>
      <c r="H146" s="84" t="str">
        <f ca="1">IF(ISNA(INDIRECT("X"&amp;MATCH(D145,T$5:T$153,0)+5)),"",INDIRECT("X"&amp;MATCH(D145,T$5:T$153,0)+5))</f>
        <v/>
      </c>
      <c r="J146" s="45"/>
      <c r="Q146" s="26"/>
      <c r="S146" s="40">
        <f>A!B89</f>
        <v>0</v>
      </c>
      <c r="T146" s="40">
        <f>A!C89</f>
        <v>0</v>
      </c>
      <c r="U146" s="69">
        <f>A!K89</f>
        <v>10</v>
      </c>
      <c r="V146" s="69">
        <f>A!L89</f>
        <v>10</v>
      </c>
      <c r="W146" s="69">
        <f>A!M89</f>
        <v>10</v>
      </c>
      <c r="X146" s="69">
        <f>A!N89</f>
        <v>30</v>
      </c>
      <c r="Z146" s="45"/>
    </row>
    <row r="147" spans="1:26" ht="16.5" thickBot="1" x14ac:dyDescent="0.3">
      <c r="A147" s="27">
        <v>29</v>
      </c>
      <c r="C147" s="92" t="str">
        <f ca="1">IF(ISNA(INDIRECT("S"&amp;MATCH(D145,T$5:T$153,0)+6)),"",INDIRECT("S"&amp;MATCH(D145,T$5:T$153,0)+6))</f>
        <v/>
      </c>
      <c r="D147" s="93" t="str">
        <f ca="1">IF(ISNA(INDIRECT("T"&amp;MATCH(D145,T$5:T$153,0)+6)),"",INDIRECT("T"&amp;MATCH(D145,T$5:T$153,0)+6))</f>
        <v/>
      </c>
      <c r="E147" s="64" t="str">
        <f ca="1">IF(ISNA(INDIRECT("U"&amp;MATCH(D145,T$5:T$153,0)+6)),"",INDIRECT("U"&amp;MATCH(D145,T$5:T$153,0)+6))</f>
        <v/>
      </c>
      <c r="F147" s="64" t="str">
        <f ca="1">IF(ISNA(INDIRECT("V"&amp;MATCH(D145,T$5:T$153,0)+6)),"",INDIRECT("V"&amp;MATCH(D145,T$5:T$153,0)+6))</f>
        <v/>
      </c>
      <c r="G147" s="64" t="str">
        <f ca="1">IF(ISNA(INDIRECT("W"&amp;MATCH(D145,T$5:T$153,0)+6)),"",INDIRECT("W"&amp;MATCH(D145,T$5:T$153,0)+6))</f>
        <v/>
      </c>
      <c r="H147" s="85" t="str">
        <f ca="1">IF(ISNA(INDIRECT("X"&amp;MATCH(D145,T$5:T$153,0)+6)),"",INDIRECT("X"&amp;MATCH(D145,T$5:T$153,0)+6))</f>
        <v/>
      </c>
      <c r="J147" s="88">
        <f ca="1">SUM(H146:H148)</f>
        <v>0</v>
      </c>
      <c r="Q147" s="27">
        <v>29</v>
      </c>
      <c r="S147" s="40">
        <f>A!B90</f>
        <v>0</v>
      </c>
      <c r="T147" s="40">
        <f>A!C90</f>
        <v>0</v>
      </c>
      <c r="U147" s="69">
        <f>A!K90</f>
        <v>10</v>
      </c>
      <c r="V147" s="69">
        <f>A!L90</f>
        <v>10</v>
      </c>
      <c r="W147" s="69">
        <f>A!M90</f>
        <v>10</v>
      </c>
      <c r="X147" s="69">
        <f>A!N90</f>
        <v>30</v>
      </c>
      <c r="Z147" s="71">
        <f>SUM(N33)</f>
        <v>90</v>
      </c>
    </row>
    <row r="148" spans="1:26" ht="15.75" thickBot="1" x14ac:dyDescent="0.3">
      <c r="A148" s="28"/>
      <c r="C148" s="94" t="str">
        <f ca="1">IF(ISNA(INDIRECT("S"&amp;MATCH(D145,T$5:T$153,0)+7)),"",INDIRECT("S"&amp;MATCH(D145,T$5:T$153,0)+7))</f>
        <v/>
      </c>
      <c r="D148" s="95" t="str">
        <f ca="1">IF(ISNA(INDIRECT("T"&amp;MATCH(D145,T$5:T$153,0)+7)),"",INDIRECT("T"&amp;MATCH(D145,T$5:T$153,0)+7))</f>
        <v/>
      </c>
      <c r="E148" s="86" t="str">
        <f ca="1">IF(ISNA(INDIRECT("U"&amp;MATCH(D145,T$5:T$153,0)+7)),"",INDIRECT("U"&amp;MATCH(D145,T$5:T$153,0)+7))</f>
        <v/>
      </c>
      <c r="F148" s="86" t="str">
        <f ca="1">IF(ISNA(INDIRECT("V"&amp;MATCH(D145,T$5:T$153,0)+7)),"",INDIRECT("V"&amp;MATCH(D145,T$5:T$153,0)+7))</f>
        <v/>
      </c>
      <c r="G148" s="86" t="str">
        <f ca="1">IF(ISNA(INDIRECT("W"&amp;MATCH(D145,T$5:T$153,0)+7)),"",INDIRECT("W"&amp;MATCH(D145,T$5:T$153,0)+7))</f>
        <v/>
      </c>
      <c r="H148" s="87" t="str">
        <f ca="1">IF(ISNA(INDIRECT("X"&amp;MATCH(D145,T$5:T$153,0)+7)),"",INDIRECT("X"&amp;MATCH(D145,T$5:T$153,0)+7))</f>
        <v/>
      </c>
      <c r="J148" s="46"/>
      <c r="Q148" s="28"/>
      <c r="S148" s="40">
        <f>A!B91</f>
        <v>0</v>
      </c>
      <c r="T148" s="40">
        <f>A!C91</f>
        <v>0</v>
      </c>
      <c r="U148" s="69">
        <f>A!K91</f>
        <v>10</v>
      </c>
      <c r="V148" s="69">
        <f>A!L91</f>
        <v>10</v>
      </c>
      <c r="W148" s="69">
        <f>A!M91</f>
        <v>10</v>
      </c>
      <c r="X148" s="69">
        <f>A!N91</f>
        <v>30</v>
      </c>
      <c r="Z148" s="46"/>
    </row>
    <row r="149" spans="1:26" ht="15.75" thickBot="1" x14ac:dyDescent="0.3">
      <c r="C149" s="89"/>
      <c r="D149" s="89"/>
    </row>
    <row r="150" spans="1:26" ht="15.75" thickBot="1" x14ac:dyDescent="0.3">
      <c r="C150" s="89"/>
      <c r="D150" s="97" t="str">
        <f ca="1">IF(ISNA(INDIRECT("M"&amp;MATCH(A152,O$5:O$34,0)+4)),"",INDIRECT("M"&amp;MATCH(A152,O$5:O$34,0)+4))</f>
        <v/>
      </c>
      <c r="S150" s="29"/>
      <c r="T150" s="64">
        <f>A!D92</f>
        <v>0</v>
      </c>
    </row>
    <row r="151" spans="1:26" ht="15.75" thickBot="1" x14ac:dyDescent="0.3">
      <c r="A151" s="26"/>
      <c r="C151" s="40" t="str">
        <f ca="1">IF(ISNA(INDIRECT("S"&amp;MATCH(D150,T$5:T$153,0)+5)),"",INDIRECT("S"&amp;MATCH(D150,T$5:T$153,0)+5))</f>
        <v/>
      </c>
      <c r="D151" s="41" t="str">
        <f ca="1">IF(ISNA(INDIRECT("T"&amp;MATCH(D150,T$5:T$153,0)+5)),"",INDIRECT("T"&amp;MATCH(D150,T$5:T$153,0)+5))</f>
        <v/>
      </c>
      <c r="E151" s="69" t="str">
        <f ca="1">IF(ISNA(INDIRECT("U"&amp;MATCH(D150,T$5:T$153,0)+5)),"",INDIRECT("U"&amp;MATCH(D150,T$5:T$153,0)+5))</f>
        <v/>
      </c>
      <c r="F151" s="69" t="str">
        <f ca="1">IF(ISNA(INDIRECT("V"&amp;MATCH(D150,T$5:T$153,0)+5)),"",INDIRECT("V"&amp;MATCH(D150,T$5:T$153,0)+5))</f>
        <v/>
      </c>
      <c r="G151" s="69" t="str">
        <f ca="1">IF(ISNA(INDIRECT("W"&amp;MATCH(D150,T$5:T$153,0)+5)),"",INDIRECT("W"&amp;MATCH(D150,T$5:T$153,0)+5))</f>
        <v/>
      </c>
      <c r="H151" s="84" t="str">
        <f ca="1">IF(ISNA(INDIRECT("X"&amp;MATCH(D150,T$5:T$153,0)+5)),"",INDIRECT("X"&amp;MATCH(D150,T$5:T$153,0)+5))</f>
        <v/>
      </c>
      <c r="J151" s="45"/>
      <c r="Q151" s="26"/>
      <c r="S151" s="40">
        <f>A!B92</f>
        <v>0</v>
      </c>
      <c r="T151" s="40">
        <f>A!C92</f>
        <v>0</v>
      </c>
      <c r="U151" s="69">
        <f>A!K92</f>
        <v>10</v>
      </c>
      <c r="V151" s="69">
        <f>A!L92</f>
        <v>10</v>
      </c>
      <c r="W151" s="69">
        <f>A!M92</f>
        <v>10</v>
      </c>
      <c r="X151" s="69">
        <f>A!N92</f>
        <v>30</v>
      </c>
      <c r="Z151" s="45"/>
    </row>
    <row r="152" spans="1:26" ht="16.5" thickBot="1" x14ac:dyDescent="0.3">
      <c r="A152" s="27">
        <v>30</v>
      </c>
      <c r="C152" s="42" t="str">
        <f ca="1">IF(ISNA(INDIRECT("S"&amp;MATCH(D150,T$5:T$153,0)+6)),"",INDIRECT("S"&amp;MATCH(D150,T$5:T$153,0)+6))</f>
        <v/>
      </c>
      <c r="D152" s="4" t="str">
        <f ca="1">IF(ISNA(INDIRECT("T"&amp;MATCH(D150,T$5:T$153,0)+6)),"",INDIRECT("T"&amp;MATCH(D150,T$5:T$153,0)+6))</f>
        <v/>
      </c>
      <c r="E152" s="64" t="str">
        <f ca="1">IF(ISNA(INDIRECT("U"&amp;MATCH(D150,T$5:T$153,0)+6)),"",INDIRECT("U"&amp;MATCH(D150,T$5:T$153,0)+6))</f>
        <v/>
      </c>
      <c r="F152" s="64" t="str">
        <f ca="1">IF(ISNA(INDIRECT("V"&amp;MATCH(D150,T$5:T$153,0)+6)),"",INDIRECT("V"&amp;MATCH(D150,T$5:T$153,0)+6))</f>
        <v/>
      </c>
      <c r="G152" s="64" t="str">
        <f ca="1">IF(ISNA(INDIRECT("W"&amp;MATCH(D150,T$5:T$153,0)+6)),"",INDIRECT("W"&amp;MATCH(D150,T$5:T$153,0)+6))</f>
        <v/>
      </c>
      <c r="H152" s="85" t="str">
        <f ca="1">IF(ISNA(INDIRECT("X"&amp;MATCH(D150,T$5:T$153,0)+6)),"",INDIRECT("X"&amp;MATCH(D150,T$5:T$153,0)+6))</f>
        <v/>
      </c>
      <c r="J152" s="88">
        <f ca="1">SUM(H151:H153)</f>
        <v>0</v>
      </c>
      <c r="Q152" s="27">
        <v>30</v>
      </c>
      <c r="S152" s="40">
        <f>A!B93</f>
        <v>0</v>
      </c>
      <c r="T152" s="40">
        <f>A!C93</f>
        <v>0</v>
      </c>
      <c r="U152" s="69">
        <f>A!K93</f>
        <v>10</v>
      </c>
      <c r="V152" s="69">
        <f>A!L93</f>
        <v>10</v>
      </c>
      <c r="W152" s="69">
        <f>A!M93</f>
        <v>10</v>
      </c>
      <c r="X152" s="69">
        <f>A!N93</f>
        <v>30</v>
      </c>
      <c r="Z152" s="71">
        <f>SUM(N34)</f>
        <v>90</v>
      </c>
    </row>
    <row r="153" spans="1:26" ht="15.75" thickBot="1" x14ac:dyDescent="0.3">
      <c r="A153" s="28"/>
      <c r="C153" s="43" t="str">
        <f ca="1">IF(ISNA(INDIRECT("S"&amp;MATCH(D150,T$5:T$153,0)+7)),"",INDIRECT("S"&amp;MATCH(D150,T$5:T$153,0)+7))</f>
        <v/>
      </c>
      <c r="D153" s="44" t="str">
        <f ca="1">IF(ISNA(INDIRECT("T"&amp;MATCH(D150,T$5:T$153,0)+7)),"",INDIRECT("T"&amp;MATCH(D150,T$5:T$153,0)+7))</f>
        <v/>
      </c>
      <c r="E153" s="86" t="str">
        <f ca="1">IF(ISNA(INDIRECT("U"&amp;MATCH(D150,T$5:T$153,0)+7)),"",INDIRECT("U"&amp;MATCH(D150,T$5:T$153,0)+7))</f>
        <v/>
      </c>
      <c r="F153" s="86" t="str">
        <f ca="1">IF(ISNA(INDIRECT("V"&amp;MATCH(D150,T$5:T$153,0)+7)),"",INDIRECT("V"&amp;MATCH(D150,T$5:T$153,0)+7))</f>
        <v/>
      </c>
      <c r="G153" s="86" t="str">
        <f ca="1">IF(ISNA(INDIRECT("W"&amp;MATCH(D150,T$5:T$153,0)+7)),"",INDIRECT("W"&amp;MATCH(D150,T$5:T$153,0)+7))</f>
        <v/>
      </c>
      <c r="H153" s="87" t="str">
        <f ca="1">IF(ISNA(INDIRECT("X"&amp;MATCH(D150,T$5:T$153,0)+7)),"",INDIRECT("X"&amp;MATCH(D150,T$5:T$153,0)+7))</f>
        <v/>
      </c>
      <c r="J153" s="46"/>
      <c r="Q153" s="28"/>
      <c r="S153" s="40">
        <f>A!B94</f>
        <v>0</v>
      </c>
      <c r="T153" s="40">
        <f>A!C94</f>
        <v>0</v>
      </c>
      <c r="U153" s="69">
        <f>A!K94</f>
        <v>10</v>
      </c>
      <c r="V153" s="69">
        <f>A!L94</f>
        <v>10</v>
      </c>
      <c r="W153" s="69">
        <f>A!M94</f>
        <v>10</v>
      </c>
      <c r="X153" s="69">
        <f>A!N94</f>
        <v>30</v>
      </c>
      <c r="Z153" s="46"/>
    </row>
  </sheetData>
  <mergeCells count="2">
    <mergeCell ref="A1:J1"/>
    <mergeCell ref="Q1:Z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&amp;RStránka &amp;P z &amp;N</oddFooter>
  </headerFooter>
  <rowBreaks count="3" manualBreakCount="3">
    <brk id="43" max="16383" man="1"/>
    <brk id="83" max="16383" man="1"/>
    <brk id="123" max="16383" man="1"/>
  </rowBreaks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workbookViewId="0">
      <selection activeCell="H8" sqref="H8"/>
    </sheetView>
  </sheetViews>
  <sheetFormatPr defaultRowHeight="15" x14ac:dyDescent="0.25"/>
  <cols>
    <col min="1" max="1" width="8" style="2" customWidth="1"/>
    <col min="2" max="2" width="7.28515625" style="2" customWidth="1"/>
    <col min="3" max="3" width="27.5703125" customWidth="1"/>
    <col min="4" max="4" width="38.140625" customWidth="1"/>
  </cols>
  <sheetData>
    <row r="1" spans="1:4" ht="38.25" customHeight="1" thickBot="1" x14ac:dyDescent="0.3">
      <c r="A1" s="120" t="s">
        <v>33</v>
      </c>
      <c r="B1" s="120"/>
      <c r="C1" s="120"/>
      <c r="D1" s="120"/>
    </row>
    <row r="2" spans="1:4" ht="15.75" thickBot="1" x14ac:dyDescent="0.3">
      <c r="A2" s="99" t="s">
        <v>23</v>
      </c>
      <c r="B2" s="99" t="s">
        <v>24</v>
      </c>
      <c r="C2" s="100" t="s">
        <v>25</v>
      </c>
      <c r="D2" s="101" t="s">
        <v>26</v>
      </c>
    </row>
    <row r="3" spans="1:4" ht="15.75" x14ac:dyDescent="0.25">
      <c r="A3" s="98" t="s">
        <v>29</v>
      </c>
      <c r="B3" s="47">
        <v>1</v>
      </c>
      <c r="C3" s="56" t="s">
        <v>28</v>
      </c>
      <c r="D3" s="105"/>
    </row>
    <row r="4" spans="1:4" ht="15.75" x14ac:dyDescent="0.25">
      <c r="A4" s="98" t="s">
        <v>29</v>
      </c>
      <c r="B4" s="47">
        <v>2</v>
      </c>
      <c r="C4" s="56" t="s">
        <v>34</v>
      </c>
      <c r="D4" s="105"/>
    </row>
    <row r="5" spans="1:4" ht="15.75" x14ac:dyDescent="0.25">
      <c r="A5" s="98" t="s">
        <v>29</v>
      </c>
      <c r="B5" s="53">
        <v>3</v>
      </c>
      <c r="C5" s="57" t="s">
        <v>35</v>
      </c>
      <c r="D5" s="108"/>
    </row>
    <row r="6" spans="1:4" ht="15.75" x14ac:dyDescent="0.25">
      <c r="A6" s="98" t="s">
        <v>29</v>
      </c>
      <c r="B6" s="48">
        <v>4</v>
      </c>
      <c r="C6" s="58" t="s">
        <v>36</v>
      </c>
      <c r="D6" s="106"/>
    </row>
    <row r="7" spans="1:4" ht="15.75" x14ac:dyDescent="0.25">
      <c r="A7" s="98" t="s">
        <v>29</v>
      </c>
      <c r="B7" s="47">
        <v>5</v>
      </c>
      <c r="C7" s="56" t="s">
        <v>37</v>
      </c>
      <c r="D7" s="105"/>
    </row>
    <row r="8" spans="1:4" ht="15.75" x14ac:dyDescent="0.25">
      <c r="A8" s="98" t="s">
        <v>27</v>
      </c>
      <c r="B8" s="53">
        <v>6</v>
      </c>
      <c r="C8" s="57" t="s">
        <v>66</v>
      </c>
      <c r="D8" s="54" t="s">
        <v>67</v>
      </c>
    </row>
    <row r="9" spans="1:4" ht="15.75" x14ac:dyDescent="0.25">
      <c r="A9" s="98" t="s">
        <v>27</v>
      </c>
      <c r="B9" s="48">
        <v>7</v>
      </c>
      <c r="C9" s="60" t="s">
        <v>68</v>
      </c>
      <c r="D9" s="50" t="s">
        <v>67</v>
      </c>
    </row>
    <row r="10" spans="1:4" ht="15.75" x14ac:dyDescent="0.25">
      <c r="A10" s="98" t="s">
        <v>27</v>
      </c>
      <c r="B10" s="47">
        <v>8</v>
      </c>
      <c r="C10" s="56" t="s">
        <v>69</v>
      </c>
      <c r="D10" s="49" t="s">
        <v>67</v>
      </c>
    </row>
    <row r="11" spans="1:4" ht="15.75" x14ac:dyDescent="0.25">
      <c r="A11" s="98" t="s">
        <v>27</v>
      </c>
      <c r="B11" s="53">
        <v>9</v>
      </c>
      <c r="C11" s="61" t="s">
        <v>70</v>
      </c>
      <c r="D11" s="54" t="s">
        <v>71</v>
      </c>
    </row>
    <row r="12" spans="1:4" ht="15.75" x14ac:dyDescent="0.25">
      <c r="A12" s="98" t="s">
        <v>27</v>
      </c>
      <c r="B12" s="48">
        <v>10</v>
      </c>
      <c r="C12" s="58" t="s">
        <v>72</v>
      </c>
      <c r="D12" s="50" t="s">
        <v>71</v>
      </c>
    </row>
    <row r="13" spans="1:4" ht="15.75" x14ac:dyDescent="0.25">
      <c r="A13" s="98" t="s">
        <v>27</v>
      </c>
      <c r="B13" s="47">
        <v>11</v>
      </c>
      <c r="C13" s="56" t="s">
        <v>73</v>
      </c>
      <c r="D13" s="49" t="s">
        <v>71</v>
      </c>
    </row>
    <row r="14" spans="1:4" ht="15.75" x14ac:dyDescent="0.25">
      <c r="A14" s="98" t="s">
        <v>27</v>
      </c>
      <c r="B14" s="53">
        <v>12</v>
      </c>
      <c r="C14" s="57" t="s">
        <v>74</v>
      </c>
      <c r="D14" s="54" t="s">
        <v>75</v>
      </c>
    </row>
    <row r="15" spans="1:4" ht="15.75" x14ac:dyDescent="0.25">
      <c r="A15" s="98" t="s">
        <v>27</v>
      </c>
      <c r="B15" s="48">
        <v>13</v>
      </c>
      <c r="C15" s="60" t="s">
        <v>76</v>
      </c>
      <c r="D15" s="50" t="s">
        <v>75</v>
      </c>
    </row>
    <row r="16" spans="1:4" ht="15.75" x14ac:dyDescent="0.25">
      <c r="A16" s="98" t="s">
        <v>27</v>
      </c>
      <c r="B16" s="48">
        <v>14</v>
      </c>
      <c r="C16" s="59" t="s">
        <v>77</v>
      </c>
      <c r="D16" s="50" t="s">
        <v>75</v>
      </c>
    </row>
    <row r="17" spans="1:4" ht="15.75" x14ac:dyDescent="0.25">
      <c r="A17" s="98" t="s">
        <v>27</v>
      </c>
      <c r="B17" s="48">
        <v>15</v>
      </c>
      <c r="C17" s="61" t="s">
        <v>78</v>
      </c>
      <c r="D17" s="50" t="s">
        <v>79</v>
      </c>
    </row>
    <row r="18" spans="1:4" ht="15.75" x14ac:dyDescent="0.25">
      <c r="A18" s="98" t="s">
        <v>27</v>
      </c>
      <c r="B18" s="48">
        <v>16</v>
      </c>
      <c r="C18" s="60" t="s">
        <v>80</v>
      </c>
      <c r="D18" s="50" t="s">
        <v>79</v>
      </c>
    </row>
    <row r="19" spans="1:4" ht="15.75" x14ac:dyDescent="0.25">
      <c r="A19" s="98" t="s">
        <v>27</v>
      </c>
      <c r="B19" s="47">
        <v>17</v>
      </c>
      <c r="C19" s="59" t="s">
        <v>81</v>
      </c>
      <c r="D19" s="50" t="s">
        <v>79</v>
      </c>
    </row>
    <row r="20" spans="1:4" ht="15.75" x14ac:dyDescent="0.25">
      <c r="A20" s="98" t="s">
        <v>29</v>
      </c>
      <c r="B20" s="53">
        <v>18</v>
      </c>
      <c r="C20" s="57" t="s">
        <v>44</v>
      </c>
      <c r="D20" s="106"/>
    </row>
    <row r="21" spans="1:4" ht="15.75" x14ac:dyDescent="0.25">
      <c r="A21" s="98" t="s">
        <v>27</v>
      </c>
      <c r="B21" s="48">
        <v>19</v>
      </c>
      <c r="C21" s="60" t="s">
        <v>82</v>
      </c>
      <c r="D21" s="50" t="s">
        <v>83</v>
      </c>
    </row>
    <row r="22" spans="1:4" ht="15.75" x14ac:dyDescent="0.25">
      <c r="A22" s="98" t="s">
        <v>27</v>
      </c>
      <c r="B22" s="47">
        <v>20</v>
      </c>
      <c r="C22" s="59" t="s">
        <v>84</v>
      </c>
      <c r="D22" s="50" t="s">
        <v>83</v>
      </c>
    </row>
    <row r="23" spans="1:4" ht="15.75" x14ac:dyDescent="0.25">
      <c r="A23" s="98" t="s">
        <v>27</v>
      </c>
      <c r="B23" s="53">
        <v>21</v>
      </c>
      <c r="C23" s="57" t="s">
        <v>85</v>
      </c>
      <c r="D23" s="50" t="s">
        <v>83</v>
      </c>
    </row>
    <row r="24" spans="1:4" ht="15.75" x14ac:dyDescent="0.25">
      <c r="A24" s="98" t="s">
        <v>27</v>
      </c>
      <c r="B24" s="48">
        <v>22</v>
      </c>
      <c r="C24" s="60" t="s">
        <v>121</v>
      </c>
      <c r="D24" s="50" t="s">
        <v>122</v>
      </c>
    </row>
    <row r="25" spans="1:4" ht="15.75" x14ac:dyDescent="0.25">
      <c r="A25" s="98" t="s">
        <v>27</v>
      </c>
      <c r="B25" s="47">
        <v>23</v>
      </c>
      <c r="C25" s="56" t="s">
        <v>87</v>
      </c>
      <c r="D25" s="50" t="s">
        <v>86</v>
      </c>
    </row>
    <row r="26" spans="1:4" ht="15.75" x14ac:dyDescent="0.25">
      <c r="A26" s="98" t="s">
        <v>27</v>
      </c>
      <c r="B26" s="53">
        <v>24</v>
      </c>
      <c r="C26" s="57" t="s">
        <v>88</v>
      </c>
      <c r="D26" s="50" t="s">
        <v>86</v>
      </c>
    </row>
    <row r="27" spans="1:4" ht="15.75" x14ac:dyDescent="0.25">
      <c r="A27" s="98" t="s">
        <v>27</v>
      </c>
      <c r="B27" s="48">
        <v>25</v>
      </c>
      <c r="C27" s="58" t="s">
        <v>89</v>
      </c>
      <c r="D27" s="50" t="s">
        <v>86</v>
      </c>
    </row>
    <row r="28" spans="1:4" ht="15.75" x14ac:dyDescent="0.25">
      <c r="A28" s="98" t="s">
        <v>27</v>
      </c>
      <c r="B28" s="47">
        <v>26</v>
      </c>
      <c r="C28" s="56" t="s">
        <v>123</v>
      </c>
      <c r="D28" s="50" t="s">
        <v>124</v>
      </c>
    </row>
    <row r="29" spans="1:4" ht="15.75" x14ac:dyDescent="0.25">
      <c r="A29" s="98" t="s">
        <v>27</v>
      </c>
      <c r="B29" s="53">
        <v>27</v>
      </c>
      <c r="C29" s="57" t="s">
        <v>125</v>
      </c>
      <c r="D29" s="50" t="s">
        <v>124</v>
      </c>
    </row>
    <row r="30" spans="1:4" ht="15.75" x14ac:dyDescent="0.25">
      <c r="A30" s="98" t="s">
        <v>29</v>
      </c>
      <c r="B30" s="47">
        <v>28</v>
      </c>
      <c r="C30" s="56" t="s">
        <v>45</v>
      </c>
      <c r="D30" s="105"/>
    </row>
    <row r="31" spans="1:4" ht="15.75" x14ac:dyDescent="0.25">
      <c r="A31" s="98" t="s">
        <v>27</v>
      </c>
      <c r="B31" s="47">
        <v>29</v>
      </c>
      <c r="C31" s="59" t="s">
        <v>91</v>
      </c>
      <c r="D31" s="49" t="s">
        <v>90</v>
      </c>
    </row>
    <row r="32" spans="1:4" ht="15.75" x14ac:dyDescent="0.25">
      <c r="A32" s="98" t="s">
        <v>27</v>
      </c>
      <c r="B32" s="53">
        <v>30</v>
      </c>
      <c r="C32" s="57" t="s">
        <v>92</v>
      </c>
      <c r="D32" s="49" t="s">
        <v>90</v>
      </c>
    </row>
    <row r="33" spans="1:4" ht="15.75" x14ac:dyDescent="0.25">
      <c r="A33" s="98" t="s">
        <v>27</v>
      </c>
      <c r="B33" s="48">
        <v>31</v>
      </c>
      <c r="C33" s="60" t="s">
        <v>93</v>
      </c>
      <c r="D33" s="50" t="s">
        <v>90</v>
      </c>
    </row>
    <row r="34" spans="1:4" ht="15.75" x14ac:dyDescent="0.25">
      <c r="A34" s="98" t="s">
        <v>27</v>
      </c>
      <c r="B34" s="47">
        <v>32</v>
      </c>
      <c r="C34" s="56" t="s">
        <v>95</v>
      </c>
      <c r="D34" s="50" t="s">
        <v>94</v>
      </c>
    </row>
    <row r="35" spans="1:4" ht="15.75" x14ac:dyDescent="0.25">
      <c r="A35" s="98" t="s">
        <v>27</v>
      </c>
      <c r="B35" s="53">
        <v>33</v>
      </c>
      <c r="C35" s="57" t="s">
        <v>96</v>
      </c>
      <c r="D35" s="50" t="s">
        <v>94</v>
      </c>
    </row>
    <row r="36" spans="1:4" ht="15.75" x14ac:dyDescent="0.25">
      <c r="A36" s="98" t="s">
        <v>27</v>
      </c>
      <c r="B36" s="48">
        <v>34</v>
      </c>
      <c r="C36" s="58" t="s">
        <v>97</v>
      </c>
      <c r="D36" s="50" t="s">
        <v>94</v>
      </c>
    </row>
    <row r="37" spans="1:4" ht="15.75" x14ac:dyDescent="0.25">
      <c r="A37" s="98" t="s">
        <v>27</v>
      </c>
      <c r="B37" s="47">
        <v>35</v>
      </c>
      <c r="C37" s="56" t="s">
        <v>126</v>
      </c>
      <c r="D37" s="50" t="s">
        <v>127</v>
      </c>
    </row>
    <row r="38" spans="1:4" ht="15.75" x14ac:dyDescent="0.25">
      <c r="A38" s="98" t="s">
        <v>27</v>
      </c>
      <c r="B38" s="53">
        <v>36</v>
      </c>
      <c r="C38" s="57" t="s">
        <v>128</v>
      </c>
      <c r="D38" s="50" t="s">
        <v>127</v>
      </c>
    </row>
    <row r="39" spans="1:4" ht="15.75" x14ac:dyDescent="0.25">
      <c r="A39" s="98" t="s">
        <v>27</v>
      </c>
      <c r="B39" s="48">
        <v>37</v>
      </c>
      <c r="C39" s="60" t="s">
        <v>99</v>
      </c>
      <c r="D39" s="50" t="s">
        <v>98</v>
      </c>
    </row>
    <row r="40" spans="1:4" ht="15.75" x14ac:dyDescent="0.25">
      <c r="A40" s="98" t="s">
        <v>27</v>
      </c>
      <c r="B40" s="47">
        <v>38</v>
      </c>
      <c r="C40" s="56" t="s">
        <v>100</v>
      </c>
      <c r="D40" s="50" t="s">
        <v>98</v>
      </c>
    </row>
    <row r="41" spans="1:4" ht="15.75" x14ac:dyDescent="0.25">
      <c r="A41" s="98" t="s">
        <v>27</v>
      </c>
      <c r="B41" s="53">
        <v>39</v>
      </c>
      <c r="C41" s="57" t="s">
        <v>101</v>
      </c>
      <c r="D41" s="50" t="s">
        <v>98</v>
      </c>
    </row>
    <row r="42" spans="1:4" ht="15.75" x14ac:dyDescent="0.25">
      <c r="A42" s="98" t="s">
        <v>29</v>
      </c>
      <c r="B42" s="48">
        <v>40</v>
      </c>
      <c r="C42" s="60" t="s">
        <v>46</v>
      </c>
      <c r="D42" s="106"/>
    </row>
    <row r="43" spans="1:4" ht="15.75" x14ac:dyDescent="0.25">
      <c r="A43" s="98" t="s">
        <v>27</v>
      </c>
      <c r="B43" s="47">
        <v>41</v>
      </c>
      <c r="C43" s="56" t="s">
        <v>129</v>
      </c>
      <c r="D43" s="50" t="s">
        <v>130</v>
      </c>
    </row>
    <row r="44" spans="1:4" ht="15.75" x14ac:dyDescent="0.25">
      <c r="A44" s="98" t="s">
        <v>29</v>
      </c>
      <c r="B44" s="72">
        <v>42</v>
      </c>
      <c r="C44" s="103" t="s">
        <v>47</v>
      </c>
      <c r="D44" s="106"/>
    </row>
    <row r="45" spans="1:4" ht="15.75" x14ac:dyDescent="0.25">
      <c r="A45" s="98" t="s">
        <v>29</v>
      </c>
      <c r="B45" s="75">
        <v>43</v>
      </c>
      <c r="C45" s="102" t="s">
        <v>48</v>
      </c>
      <c r="D45" s="107"/>
    </row>
    <row r="46" spans="1:4" ht="15.75" x14ac:dyDescent="0.25">
      <c r="A46" s="98" t="s">
        <v>29</v>
      </c>
      <c r="B46" s="53">
        <v>44</v>
      </c>
      <c r="C46" s="57" t="s">
        <v>49</v>
      </c>
      <c r="D46" s="107"/>
    </row>
    <row r="47" spans="1:4" ht="15.75" x14ac:dyDescent="0.25">
      <c r="A47" s="98" t="s">
        <v>29</v>
      </c>
      <c r="B47" s="72">
        <v>45</v>
      </c>
      <c r="C47" s="103" t="s">
        <v>50</v>
      </c>
      <c r="D47" s="107"/>
    </row>
    <row r="48" spans="1:4" ht="15.75" x14ac:dyDescent="0.25">
      <c r="A48" s="98" t="s">
        <v>29</v>
      </c>
      <c r="B48" s="75">
        <v>46</v>
      </c>
      <c r="C48" s="76" t="s">
        <v>51</v>
      </c>
      <c r="D48" s="107"/>
    </row>
    <row r="49" spans="1:4" ht="15.75" x14ac:dyDescent="0.25">
      <c r="A49" s="98" t="s">
        <v>29</v>
      </c>
      <c r="B49" s="53">
        <v>47</v>
      </c>
      <c r="C49" s="61" t="s">
        <v>52</v>
      </c>
      <c r="D49" s="107"/>
    </row>
    <row r="50" spans="1:4" ht="15.75" x14ac:dyDescent="0.25">
      <c r="A50" s="98" t="s">
        <v>27</v>
      </c>
      <c r="B50" s="72">
        <v>48</v>
      </c>
      <c r="C50" s="73" t="s">
        <v>103</v>
      </c>
      <c r="D50" s="77" t="s">
        <v>102</v>
      </c>
    </row>
    <row r="51" spans="1:4" ht="15.75" x14ac:dyDescent="0.25">
      <c r="A51" s="98" t="s">
        <v>27</v>
      </c>
      <c r="B51" s="75">
        <v>49</v>
      </c>
      <c r="C51" s="76" t="s">
        <v>104</v>
      </c>
      <c r="D51" s="77" t="s">
        <v>102</v>
      </c>
    </row>
    <row r="52" spans="1:4" ht="15.75" x14ac:dyDescent="0.25">
      <c r="A52" s="98" t="s">
        <v>27</v>
      </c>
      <c r="B52" s="53">
        <v>50</v>
      </c>
      <c r="C52" s="61" t="s">
        <v>30</v>
      </c>
      <c r="D52" s="54" t="s">
        <v>106</v>
      </c>
    </row>
    <row r="53" spans="1:4" ht="15.75" x14ac:dyDescent="0.25">
      <c r="A53" s="98" t="s">
        <v>27</v>
      </c>
      <c r="B53" s="72">
        <v>51</v>
      </c>
      <c r="C53" s="73" t="s">
        <v>38</v>
      </c>
      <c r="D53" s="74" t="s">
        <v>106</v>
      </c>
    </row>
    <row r="54" spans="1:4" ht="15.75" x14ac:dyDescent="0.25">
      <c r="A54" s="98" t="s">
        <v>27</v>
      </c>
      <c r="B54" s="75">
        <v>52</v>
      </c>
      <c r="C54" s="76" t="s">
        <v>39</v>
      </c>
      <c r="D54" s="77" t="s">
        <v>106</v>
      </c>
    </row>
    <row r="55" spans="1:4" ht="15.75" x14ac:dyDescent="0.25">
      <c r="A55" s="98" t="s">
        <v>27</v>
      </c>
      <c r="B55" s="53">
        <v>53</v>
      </c>
      <c r="C55" s="61" t="s">
        <v>40</v>
      </c>
      <c r="D55" s="54" t="s">
        <v>107</v>
      </c>
    </row>
    <row r="56" spans="1:4" ht="15.75" x14ac:dyDescent="0.25">
      <c r="A56" s="98" t="s">
        <v>27</v>
      </c>
      <c r="B56" s="72">
        <v>54</v>
      </c>
      <c r="C56" s="73" t="s">
        <v>41</v>
      </c>
      <c r="D56" s="74" t="s">
        <v>107</v>
      </c>
    </row>
    <row r="57" spans="1:4" ht="15.75" x14ac:dyDescent="0.25">
      <c r="A57" s="98" t="s">
        <v>27</v>
      </c>
      <c r="B57" s="75">
        <v>55</v>
      </c>
      <c r="C57" s="76" t="s">
        <v>42</v>
      </c>
      <c r="D57" s="77" t="s">
        <v>107</v>
      </c>
    </row>
    <row r="58" spans="1:4" ht="15.75" x14ac:dyDescent="0.25">
      <c r="A58" s="98" t="s">
        <v>27</v>
      </c>
      <c r="B58" s="53">
        <v>56</v>
      </c>
      <c r="C58" s="61" t="s">
        <v>31</v>
      </c>
      <c r="D58" s="54" t="s">
        <v>108</v>
      </c>
    </row>
    <row r="59" spans="1:4" ht="15.75" x14ac:dyDescent="0.25">
      <c r="A59" s="3" t="s">
        <v>27</v>
      </c>
      <c r="B59" s="47">
        <v>57</v>
      </c>
      <c r="C59" s="56" t="s">
        <v>32</v>
      </c>
      <c r="D59" s="104" t="s">
        <v>108</v>
      </c>
    </row>
    <row r="60" spans="1:4" ht="15.75" x14ac:dyDescent="0.25">
      <c r="A60" s="3" t="s">
        <v>27</v>
      </c>
      <c r="B60" s="47">
        <v>58</v>
      </c>
      <c r="C60" s="56" t="s">
        <v>43</v>
      </c>
      <c r="D60" s="104" t="s">
        <v>108</v>
      </c>
    </row>
    <row r="61" spans="1:4" ht="15.75" x14ac:dyDescent="0.25">
      <c r="A61" s="3" t="s">
        <v>27</v>
      </c>
      <c r="B61" s="53">
        <v>59</v>
      </c>
      <c r="C61" s="57" t="s">
        <v>105</v>
      </c>
      <c r="D61" s="104" t="s">
        <v>102</v>
      </c>
    </row>
    <row r="62" spans="1:4" ht="15.75" x14ac:dyDescent="0.25">
      <c r="A62" s="3" t="s">
        <v>29</v>
      </c>
      <c r="B62" s="48">
        <v>60</v>
      </c>
      <c r="C62" s="60" t="s">
        <v>53</v>
      </c>
      <c r="D62" s="4"/>
    </row>
    <row r="63" spans="1:4" ht="15.75" x14ac:dyDescent="0.25">
      <c r="A63" s="3" t="s">
        <v>29</v>
      </c>
      <c r="B63" s="47">
        <v>61</v>
      </c>
      <c r="C63" s="57" t="s">
        <v>54</v>
      </c>
      <c r="D63" s="4"/>
    </row>
    <row r="64" spans="1:4" ht="15.75" x14ac:dyDescent="0.25">
      <c r="A64" s="3" t="s">
        <v>29</v>
      </c>
      <c r="B64" s="53">
        <v>62</v>
      </c>
      <c r="C64" s="57" t="s">
        <v>55</v>
      </c>
      <c r="D64" s="4"/>
    </row>
    <row r="65" spans="1:4" ht="15.75" x14ac:dyDescent="0.25">
      <c r="A65" s="3" t="s">
        <v>27</v>
      </c>
      <c r="B65" s="48">
        <v>63</v>
      </c>
      <c r="C65" s="58" t="s">
        <v>110</v>
      </c>
      <c r="D65" s="104" t="s">
        <v>109</v>
      </c>
    </row>
    <row r="66" spans="1:4" ht="15.75" x14ac:dyDescent="0.25">
      <c r="A66" s="3" t="s">
        <v>27</v>
      </c>
      <c r="B66" s="47">
        <v>64</v>
      </c>
      <c r="C66" s="56" t="s">
        <v>111</v>
      </c>
      <c r="D66" s="104" t="s">
        <v>109</v>
      </c>
    </row>
    <row r="67" spans="1:4" ht="15.75" x14ac:dyDescent="0.25">
      <c r="A67" s="3" t="s">
        <v>27</v>
      </c>
      <c r="B67" s="53">
        <v>65</v>
      </c>
      <c r="C67" s="57" t="s">
        <v>112</v>
      </c>
      <c r="D67" s="104" t="s">
        <v>109</v>
      </c>
    </row>
    <row r="68" spans="1:4" ht="15.75" x14ac:dyDescent="0.25">
      <c r="A68" s="3" t="s">
        <v>29</v>
      </c>
      <c r="B68" s="48">
        <v>66</v>
      </c>
      <c r="C68" s="58" t="s">
        <v>56</v>
      </c>
      <c r="D68" s="4"/>
    </row>
    <row r="69" spans="1:4" ht="15.75" x14ac:dyDescent="0.25">
      <c r="A69" s="3" t="s">
        <v>29</v>
      </c>
      <c r="B69" s="53">
        <v>67</v>
      </c>
      <c r="C69" s="59" t="s">
        <v>57</v>
      </c>
      <c r="D69" s="4"/>
    </row>
    <row r="70" spans="1:4" ht="15.75" x14ac:dyDescent="0.25">
      <c r="A70" s="3" t="s">
        <v>27</v>
      </c>
      <c r="B70" s="48">
        <v>68</v>
      </c>
      <c r="C70" s="57" t="s">
        <v>114</v>
      </c>
      <c r="D70" s="104" t="s">
        <v>113</v>
      </c>
    </row>
    <row r="71" spans="1:4" ht="15.75" x14ac:dyDescent="0.25">
      <c r="A71" s="3" t="s">
        <v>27</v>
      </c>
      <c r="B71" s="53">
        <v>69</v>
      </c>
      <c r="C71" s="60" t="s">
        <v>115</v>
      </c>
      <c r="D71" s="104" t="s">
        <v>113</v>
      </c>
    </row>
    <row r="72" spans="1:4" ht="15.75" x14ac:dyDescent="0.25">
      <c r="A72" s="3" t="s">
        <v>27</v>
      </c>
      <c r="B72" s="48">
        <v>70</v>
      </c>
      <c r="C72" s="56" t="s">
        <v>116</v>
      </c>
      <c r="D72" s="104" t="s">
        <v>113</v>
      </c>
    </row>
    <row r="73" spans="1:4" ht="15.75" x14ac:dyDescent="0.25">
      <c r="A73" s="3" t="s">
        <v>27</v>
      </c>
      <c r="B73" s="53">
        <v>71</v>
      </c>
      <c r="C73" s="57" t="s">
        <v>131</v>
      </c>
      <c r="D73" s="104" t="s">
        <v>132</v>
      </c>
    </row>
    <row r="74" spans="1:4" ht="15.75" x14ac:dyDescent="0.25">
      <c r="A74" s="3" t="s">
        <v>27</v>
      </c>
      <c r="B74" s="48">
        <v>72</v>
      </c>
      <c r="C74" s="60" t="s">
        <v>133</v>
      </c>
      <c r="D74" s="104" t="s">
        <v>134</v>
      </c>
    </row>
    <row r="75" spans="1:4" ht="15.75" x14ac:dyDescent="0.25">
      <c r="A75" s="3" t="s">
        <v>29</v>
      </c>
      <c r="B75" s="47">
        <v>73</v>
      </c>
      <c r="C75" s="56" t="s">
        <v>58</v>
      </c>
      <c r="D75" s="4"/>
    </row>
    <row r="76" spans="1:4" ht="15.75" x14ac:dyDescent="0.25">
      <c r="A76" s="3" t="s">
        <v>29</v>
      </c>
      <c r="B76" s="53">
        <v>74</v>
      </c>
      <c r="C76" s="57" t="s">
        <v>59</v>
      </c>
      <c r="D76" s="4"/>
    </row>
    <row r="77" spans="1:4" ht="15.75" x14ac:dyDescent="0.25">
      <c r="A77" s="3" t="s">
        <v>29</v>
      </c>
      <c r="B77" s="48">
        <v>75</v>
      </c>
      <c r="C77" s="60" t="s">
        <v>60</v>
      </c>
      <c r="D77" s="4"/>
    </row>
    <row r="78" spans="1:4" ht="15.75" x14ac:dyDescent="0.25">
      <c r="A78" s="3" t="s">
        <v>29</v>
      </c>
      <c r="B78" s="47">
        <v>76</v>
      </c>
      <c r="C78" s="56" t="s">
        <v>61</v>
      </c>
      <c r="D78" s="4"/>
    </row>
    <row r="79" spans="1:4" ht="15.75" x14ac:dyDescent="0.25">
      <c r="A79" s="3" t="s">
        <v>29</v>
      </c>
      <c r="B79" s="53">
        <v>77</v>
      </c>
      <c r="C79" s="61" t="s">
        <v>62</v>
      </c>
      <c r="D79" s="4"/>
    </row>
    <row r="80" spans="1:4" ht="15.75" x14ac:dyDescent="0.25">
      <c r="A80" s="3" t="s">
        <v>29</v>
      </c>
      <c r="B80" s="47">
        <v>78</v>
      </c>
      <c r="C80" s="60" t="s">
        <v>63</v>
      </c>
      <c r="D80" s="4"/>
    </row>
    <row r="81" spans="1:4" ht="15.75" x14ac:dyDescent="0.25">
      <c r="A81" s="3" t="s">
        <v>29</v>
      </c>
      <c r="B81" s="53">
        <v>79</v>
      </c>
      <c r="C81" s="56" t="s">
        <v>64</v>
      </c>
      <c r="D81" s="4"/>
    </row>
    <row r="82" spans="1:4" ht="15.75" x14ac:dyDescent="0.25">
      <c r="A82" s="3" t="s">
        <v>29</v>
      </c>
      <c r="B82" s="47">
        <v>80</v>
      </c>
      <c r="C82" s="57" t="s">
        <v>65</v>
      </c>
      <c r="D82" s="4"/>
    </row>
    <row r="83" spans="1:4" ht="15.75" x14ac:dyDescent="0.25">
      <c r="A83" s="3" t="s">
        <v>27</v>
      </c>
      <c r="B83" s="53">
        <v>81</v>
      </c>
      <c r="C83" s="60" t="s">
        <v>118</v>
      </c>
      <c r="D83" s="104" t="s">
        <v>117</v>
      </c>
    </row>
    <row r="84" spans="1:4" ht="15.75" x14ac:dyDescent="0.25">
      <c r="A84" s="3" t="s">
        <v>27</v>
      </c>
      <c r="B84" s="47">
        <v>82</v>
      </c>
      <c r="C84" s="56" t="s">
        <v>119</v>
      </c>
      <c r="D84" s="104" t="s">
        <v>117</v>
      </c>
    </row>
    <row r="85" spans="1:4" ht="15.75" x14ac:dyDescent="0.25">
      <c r="A85" s="3" t="s">
        <v>27</v>
      </c>
      <c r="B85" s="53">
        <v>83</v>
      </c>
      <c r="C85" s="57" t="s">
        <v>120</v>
      </c>
      <c r="D85" s="104" t="s">
        <v>117</v>
      </c>
    </row>
    <row r="86" spans="1:4" x14ac:dyDescent="0.25">
      <c r="A86" s="3"/>
      <c r="B86" s="3"/>
      <c r="C86" s="4"/>
      <c r="D86" s="4"/>
    </row>
    <row r="87" spans="1:4" x14ac:dyDescent="0.25">
      <c r="A87" s="3"/>
      <c r="B87" s="3"/>
      <c r="C87" s="4"/>
      <c r="D87" s="4"/>
    </row>
    <row r="88" spans="1:4" x14ac:dyDescent="0.25">
      <c r="A88" s="3"/>
      <c r="B88" s="3"/>
      <c r="C88" s="4"/>
      <c r="D88" s="4"/>
    </row>
    <row r="89" spans="1:4" x14ac:dyDescent="0.25">
      <c r="A89" s="3"/>
      <c r="B89" s="3"/>
      <c r="C89" s="4"/>
      <c r="D89" s="4"/>
    </row>
    <row r="90" spans="1:4" x14ac:dyDescent="0.25">
      <c r="A90" s="3"/>
      <c r="B90" s="3"/>
      <c r="C90" s="4"/>
      <c r="D90" s="4"/>
    </row>
    <row r="91" spans="1:4" x14ac:dyDescent="0.25">
      <c r="A91" s="3"/>
      <c r="B91" s="3"/>
      <c r="C91" s="4"/>
      <c r="D91" s="4"/>
    </row>
    <row r="92" spans="1:4" x14ac:dyDescent="0.25">
      <c r="A92" s="3"/>
      <c r="B92" s="3"/>
      <c r="C92" s="4"/>
      <c r="D92" s="4"/>
    </row>
    <row r="93" spans="1:4" x14ac:dyDescent="0.25">
      <c r="A93" s="3"/>
      <c r="B93" s="3"/>
      <c r="C93" s="4"/>
      <c r="D93" s="4"/>
    </row>
    <row r="94" spans="1:4" x14ac:dyDescent="0.25">
      <c r="A94" s="3"/>
      <c r="B94" s="3"/>
      <c r="C94" s="4"/>
      <c r="D94" s="4"/>
    </row>
    <row r="95" spans="1:4" x14ac:dyDescent="0.25">
      <c r="A95" s="3"/>
      <c r="B95" s="3"/>
      <c r="C95" s="4"/>
      <c r="D95" s="4"/>
    </row>
    <row r="96" spans="1:4" x14ac:dyDescent="0.25">
      <c r="A96" s="3"/>
      <c r="B96" s="3"/>
      <c r="C96" s="4"/>
      <c r="D96" s="4"/>
    </row>
    <row r="97" spans="1:4" x14ac:dyDescent="0.25">
      <c r="A97" s="3"/>
      <c r="B97" s="3"/>
      <c r="C97" s="4"/>
      <c r="D97" s="4"/>
    </row>
    <row r="98" spans="1:4" x14ac:dyDescent="0.25">
      <c r="A98" s="3"/>
      <c r="B98" s="3"/>
      <c r="C98" s="4"/>
      <c r="D98" s="4"/>
    </row>
    <row r="99" spans="1:4" x14ac:dyDescent="0.25">
      <c r="A99" s="3"/>
      <c r="B99" s="3"/>
      <c r="C99" s="4"/>
      <c r="D99" s="4"/>
    </row>
    <row r="100" spans="1:4" x14ac:dyDescent="0.25">
      <c r="A100" s="3"/>
      <c r="B100" s="3"/>
      <c r="C100" s="4"/>
      <c r="D100" s="4"/>
    </row>
    <row r="101" spans="1:4" x14ac:dyDescent="0.25">
      <c r="A101" s="3"/>
      <c r="B101" s="3"/>
      <c r="C101" s="4"/>
      <c r="D101" s="4"/>
    </row>
  </sheetData>
  <protectedRanges>
    <protectedRange sqref="B41:C41" name="Oblast1"/>
    <protectedRange sqref="B18:D39 B40:C40 D40:D41 B42:D44" name="Oblast1_1_1"/>
    <protectedRange sqref="C17" name="Oblast1_2"/>
    <protectedRange sqref="B3:D15 C16 D16:D17 B16:B17" name="Oblast1_1_1_1"/>
    <protectedRange sqref="C73" name="Oblast1_3"/>
    <protectedRange sqref="C74:C85 C59:C72" name="Oblast1_1_2"/>
    <protectedRange sqref="B73" name="Oblast1_2_1"/>
    <protectedRange sqref="B59:B72 B74:B85" name="Oblast1_1_1_1_1"/>
  </protectedRanges>
  <sortState ref="A3:D85">
    <sortCondition ref="B3:B85"/>
  </sortState>
  <mergeCells count="1">
    <mergeCell ref="A1:D1"/>
  </mergeCells>
  <conditionalFormatting sqref="A1:A1048576">
    <cfRule type="containsText" dxfId="1" priority="1" operator="containsText" text="B">
      <formula>NOT(ISERROR(SEARCH("B",A1)))</formula>
    </cfRule>
    <cfRule type="containsText" dxfId="0" priority="2" operator="containsText" text="A">
      <formula>NOT(ISERROR(SEARCH("A",A1)))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4</vt:i4>
      </vt:variant>
    </vt:vector>
  </HeadingPairs>
  <TitlesOfParts>
    <vt:vector size="10" baseType="lpstr">
      <vt:lpstr>A</vt:lpstr>
      <vt:lpstr>B</vt:lpstr>
      <vt:lpstr>A-jed</vt:lpstr>
      <vt:lpstr>B-jed</vt:lpstr>
      <vt:lpstr>DRA</vt:lpstr>
      <vt:lpstr>SEZNAM CELKEM</vt:lpstr>
      <vt:lpstr>'A-jed'!Názvy_tisku</vt:lpstr>
      <vt:lpstr>DRA!Názvy_tisku</vt:lpstr>
      <vt:lpstr>'A-jed'!Oblast_tisku</vt:lpstr>
      <vt:lpstr>DRA!Oblast_tisku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2013-10-11T06:59:56Z</dcterms:modified>
</cp:coreProperties>
</file>